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3" r:id="rId1"/>
    <sheet name="明细" sheetId="1" r:id="rId2"/>
  </sheets>
  <definedNames>
    <definedName name="_xlnm.Print_Titles" localSheetId="1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<sst xmlns="http://schemas.openxmlformats.org/spreadsheetml/2006/main" count="154" uniqueCount="120">
  <si>
    <t>大埔县市级以上文物保护单位消防整改需求</t>
  </si>
  <si>
    <t>序号</t>
  </si>
  <si>
    <t>整改项目</t>
  </si>
  <si>
    <t>规格型号</t>
  </si>
  <si>
    <t>单位</t>
  </si>
  <si>
    <t>总数量</t>
  </si>
  <si>
    <t>备注</t>
  </si>
  <si>
    <t>灭火器</t>
  </si>
  <si>
    <t>4kg</t>
  </si>
  <si>
    <t>套</t>
  </si>
  <si>
    <t>一套包含两个
灭火器加一个箱子</t>
  </si>
  <si>
    <t>消防卷盘</t>
  </si>
  <si>
    <t>25米</t>
  </si>
  <si>
    <t>水管</t>
  </si>
  <si>
    <t>4分</t>
  </si>
  <si>
    <t>m</t>
  </si>
  <si>
    <t>电线槽</t>
  </si>
  <si>
    <t>PC管</t>
  </si>
  <si>
    <t>清理杂草</t>
  </si>
  <si>
    <t>处</t>
  </si>
  <si>
    <t>包清运</t>
  </si>
  <si>
    <t>清理杂物</t>
  </si>
  <si>
    <t>场所名称</t>
  </si>
  <si>
    <t>地址</t>
  </si>
  <si>
    <t>卷盘数量/副</t>
  </si>
  <si>
    <t>灭火器补充数量</t>
  </si>
  <si>
    <t>电线槽（m）</t>
  </si>
  <si>
    <t>水管（m）</t>
  </si>
  <si>
    <t>清理杂草（处）</t>
  </si>
  <si>
    <t>清理杂物（处）</t>
  </si>
  <si>
    <t>森堂公祠</t>
  </si>
  <si>
    <t>湖寮镇新寨村</t>
  </si>
  <si>
    <t>通议第</t>
  </si>
  <si>
    <t>延庆堂</t>
  </si>
  <si>
    <t>湖寮镇莒村村</t>
  </si>
  <si>
    <t>江东小筑</t>
  </si>
  <si>
    <t>湖寮镇岭下村</t>
  </si>
  <si>
    <t>人境庐建筑群（人境庐）</t>
  </si>
  <si>
    <t>湖寮镇双坑村</t>
  </si>
  <si>
    <t>人境庐建筑群（宫詹第）</t>
  </si>
  <si>
    <t>人境庐建筑群（茂塘公祠）</t>
  </si>
  <si>
    <t>人境庐建筑群（耕经别墅）</t>
  </si>
  <si>
    <t>人境庐建筑群（通奉第）</t>
  </si>
  <si>
    <t>莒村州司马第</t>
  </si>
  <si>
    <t>中宪第</t>
  </si>
  <si>
    <t>湖寮镇龙岗村</t>
  </si>
  <si>
    <t>采芹小筑</t>
  </si>
  <si>
    <t>密坑棣萼楼</t>
  </si>
  <si>
    <t>湖寮镇密坑村</t>
  </si>
  <si>
    <t>小计：</t>
  </si>
  <si>
    <t>大埔肇庆堂</t>
  </si>
  <si>
    <t>百侯镇侯南村</t>
  </si>
  <si>
    <t>通议大夫第</t>
  </si>
  <si>
    <t>莲瑞流馨</t>
  </si>
  <si>
    <t>中议大夫第</t>
  </si>
  <si>
    <t>笙曹筱筑</t>
  </si>
  <si>
    <t>百侯镇侯北村</t>
  </si>
  <si>
    <t>毓秀居</t>
  </si>
  <si>
    <t>中共南方局工作委员会机关旧址</t>
  </si>
  <si>
    <t>枫朗镇大埔角村</t>
  </si>
  <si>
    <t>罗明故居</t>
  </si>
  <si>
    <t>枫朗镇坎下村</t>
  </si>
  <si>
    <t>史庐</t>
  </si>
  <si>
    <t>枫朗镇石圳村</t>
  </si>
  <si>
    <t>总觉流徽</t>
  </si>
  <si>
    <t>枫朗镇王兰村</t>
  </si>
  <si>
    <t>拱辰楼</t>
  </si>
  <si>
    <t>高陂镇银滩村</t>
  </si>
  <si>
    <t>武颂庐</t>
  </si>
  <si>
    <t>高陂镇古田村</t>
  </si>
  <si>
    <t>古大存革命活动旧址叶庐</t>
  </si>
  <si>
    <t>桃源镇新东村</t>
  </si>
  <si>
    <t>闽粤赣边区党委和边纵活动旧址（启明寺）</t>
  </si>
  <si>
    <t>光德镇上漳村</t>
  </si>
  <si>
    <t>闽粤赣边区党委和边纵活动旧址（昌后堂）</t>
  </si>
  <si>
    <t>闽粤赣边区党委和边纵活动旧址（乾泰楼）</t>
  </si>
  <si>
    <t>华萼楼</t>
  </si>
  <si>
    <t>三河镇汇城村</t>
  </si>
  <si>
    <t>杰庐</t>
  </si>
  <si>
    <t>三河镇梓里村</t>
  </si>
  <si>
    <t>八一起义军三河坝战役指挥部旧址田氏宗祠</t>
  </si>
  <si>
    <t>三河镇汇东村</t>
  </si>
  <si>
    <t>宽裕居</t>
  </si>
  <si>
    <t>大麻镇小留村</t>
  </si>
  <si>
    <t>怡和书室</t>
  </si>
  <si>
    <t>大麻镇大留村</t>
  </si>
  <si>
    <t>恭下宜慎山庄</t>
  </si>
  <si>
    <t>大麻镇恭下村</t>
  </si>
  <si>
    <t>粤东地委机关旧址胜坑爱庐居</t>
  </si>
  <si>
    <t>银江镇胜坑村</t>
  </si>
  <si>
    <t>辅德堂</t>
  </si>
  <si>
    <t>西河镇北塘村</t>
  </si>
  <si>
    <t>仲裕楼</t>
  </si>
  <si>
    <t>西河镇漳北村</t>
  </si>
  <si>
    <t>资政第</t>
  </si>
  <si>
    <t>西河镇车龙村</t>
  </si>
  <si>
    <t>宜斋公祠</t>
  </si>
  <si>
    <t>振德楼</t>
  </si>
  <si>
    <r>
      <rPr>
        <sz val="12"/>
        <color theme="1"/>
        <rFont val="宋体"/>
        <charset val="134"/>
        <scheme val="minor"/>
      </rPr>
      <t>邹鲁故居敬</t>
    </r>
    <r>
      <rPr>
        <sz val="12"/>
        <rFont val="宋体"/>
        <charset val="134"/>
      </rPr>
      <t>爱堂</t>
    </r>
  </si>
  <si>
    <t>茶阳镇花窗村</t>
  </si>
  <si>
    <t>一斗堂</t>
  </si>
  <si>
    <t>茶阳镇长兴村</t>
  </si>
  <si>
    <t>椿森第</t>
  </si>
  <si>
    <t>茶阳镇街道村</t>
  </si>
  <si>
    <t>埔北区苏维埃政府旧址高乾昭稳堂</t>
  </si>
  <si>
    <t>茶阳镇茅坪村</t>
  </si>
  <si>
    <r>
      <rPr>
        <sz val="12"/>
        <color theme="1"/>
        <rFont val="宋体"/>
        <charset val="134"/>
        <scheme val="minor"/>
      </rPr>
      <t>茶阳旋</t>
    </r>
    <r>
      <rPr>
        <sz val="12"/>
        <rFont val="宋体"/>
        <charset val="134"/>
      </rPr>
      <t>庐</t>
    </r>
  </si>
  <si>
    <t>茶阳镇街道</t>
  </si>
  <si>
    <t>太宁义训堂</t>
  </si>
  <si>
    <t>茶阳镇太宁村</t>
  </si>
  <si>
    <t>中央红色交通线大埔段（同天饭店）</t>
  </si>
  <si>
    <t>茶阳</t>
  </si>
  <si>
    <t>中央红色交通线大埔段（同丰杂货店）</t>
  </si>
  <si>
    <t>中共中央至中央苏区秘密交通线棣萼楼中转站旧址</t>
  </si>
  <si>
    <t>青溪镇蕉坑村</t>
  </si>
  <si>
    <t>中共中央至中央苏区秘密交通线缵诒堂中转站旧址</t>
  </si>
  <si>
    <t>青溪镇虎市村</t>
  </si>
  <si>
    <t>中共华南分局五级党委旧址</t>
  </si>
  <si>
    <t>青溪镇桃林村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</si>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</sst>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49" applyFont="1"/>
    <xf numFmtId="0" fontId="2" fillId="0" borderId="0" xfId="49" applyFont="1" applyAlignment="1">
      <alignment horizont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B2" sqref="B2"/>
    </sheetView>
  </sheetViews>
  <sheetFormatPr defaultColWidth="14.125" defaultRowHeight="14.25" outlineLevelCol="5"/>
  <cols>
    <col min="1" max="1" width="5.625" style="17" customWidth="1"/>
    <col min="2" max="2" width="24.875" style="17" customWidth="1"/>
    <col min="3" max="3" width="19.25" style="17" customWidth="1"/>
    <col min="4" max="4" width="20.5" style="17" customWidth="1"/>
    <col min="5" max="5" width="19.875" style="18" customWidth="1"/>
    <col min="6" max="6" width="25.75" style="19" customWidth="1"/>
    <col min="7" max="16380" width="14.125" style="19" customWidth="1"/>
    <col min="16381" max="16384" width="14.125" style="19"/>
  </cols>
  <sheetData>
    <row r="1" ht="57" customHeight="1" spans="1:6">
      <c r="A1" s="20" t="s">
        <v>0</v>
      </c>
      <c r="B1" s="20"/>
      <c r="C1" s="20"/>
      <c r="D1" s="20"/>
      <c r="E1" s="20"/>
      <c r="F1" s="20"/>
    </row>
    <row r="2" ht="41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</row>
    <row r="3" ht="55" customHeight="1" spans="1:6">
      <c r="A3" s="23">
        <v>1</v>
      </c>
      <c r="B3" s="24" t="s">
        <v>7</v>
      </c>
      <c r="C3" s="23" t="s">
        <v>8</v>
      </c>
      <c r="D3" s="25" t="s">
        <v>9</v>
      </c>
      <c r="E3" s="23">
        <f>490/2</f>
        <v>245</v>
      </c>
      <c r="F3" s="26" t="s">
        <v>10</v>
      </c>
    </row>
    <row r="4" ht="34" customHeight="1" spans="1:6">
      <c r="A4" s="23">
        <v>2</v>
      </c>
      <c r="B4" s="24" t="s">
        <v>11</v>
      </c>
      <c r="C4" s="23" t="s">
        <v>12</v>
      </c>
      <c r="D4" s="25" t="s">
        <v>9</v>
      </c>
      <c r="E4" s="23">
        <v>107</v>
      </c>
      <c r="F4" s="27"/>
    </row>
    <row r="5" ht="34" customHeight="1" spans="1:6">
      <c r="A5" s="23">
        <v>3</v>
      </c>
      <c r="B5" s="28" t="s">
        <v>13</v>
      </c>
      <c r="C5" s="23" t="s">
        <v>14</v>
      </c>
      <c r="D5" s="25" t="s">
        <v>15</v>
      </c>
      <c r="E5" s="23">
        <v>753</v>
      </c>
      <c r="F5" s="27"/>
    </row>
    <row r="6" ht="34" customHeight="1" spans="1:6">
      <c r="A6" s="23">
        <v>4</v>
      </c>
      <c r="B6" s="28" t="s">
        <v>16</v>
      </c>
      <c r="C6" s="23" t="s">
        <v>17</v>
      </c>
      <c r="D6" s="25" t="s">
        <v>15</v>
      </c>
      <c r="E6" s="23">
        <v>3353</v>
      </c>
      <c r="F6" s="27"/>
    </row>
    <row r="7" ht="34" customHeight="1" spans="1:6">
      <c r="A7" s="23">
        <v>5</v>
      </c>
      <c r="B7" s="28" t="s">
        <v>18</v>
      </c>
      <c r="C7" s="23"/>
      <c r="D7" s="25" t="s">
        <v>19</v>
      </c>
      <c r="E7" s="23">
        <v>9</v>
      </c>
      <c r="F7" s="29" t="s">
        <v>20</v>
      </c>
    </row>
    <row r="8" ht="34" customHeight="1" spans="1:6">
      <c r="A8" s="23">
        <v>6</v>
      </c>
      <c r="B8" s="28" t="s">
        <v>21</v>
      </c>
      <c r="C8" s="30"/>
      <c r="D8" s="23" t="s">
        <v>19</v>
      </c>
      <c r="E8" s="23">
        <v>10</v>
      </c>
      <c r="F8" s="29" t="s">
        <v>20</v>
      </c>
    </row>
    <row r="9" ht="34" customHeight="1" spans="1:6">
      <c r="A9" s="23"/>
      <c r="B9" s="30"/>
      <c r="C9" s="30"/>
      <c r="D9" s="30"/>
      <c r="E9" s="23"/>
      <c r="F9" s="27"/>
    </row>
    <row r="10" ht="34" customHeight="1" spans="1:6">
      <c r="A10" s="23"/>
      <c r="B10" s="30"/>
      <c r="C10" s="30"/>
      <c r="D10" s="30"/>
      <c r="E10" s="23"/>
      <c r="F10" s="27"/>
    </row>
  </sheetData>
  <mergeCells count="1">
    <mergeCell ref="A1:F1"/>
  </mergeCells>
  <pageMargins left="0.984027777777778" right="0.865972222222222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pane ySplit="2" topLeftCell="A3" activePane="bottomLeft" state="frozen"/>
      <selection/>
      <selection pane="bottomLeft" activeCell="F51" sqref="F51"/>
    </sheetView>
  </sheetViews>
  <sheetFormatPr defaultColWidth="9" defaultRowHeight="13.5"/>
  <cols>
    <col min="1" max="1" width="4.25" style="2" customWidth="1"/>
    <col min="2" max="2" width="29" style="5" customWidth="1"/>
    <col min="3" max="3" width="14.875" style="2" customWidth="1"/>
    <col min="4" max="4" width="13" style="5" customWidth="1"/>
    <col min="5" max="5" width="15.25" style="6" customWidth="1"/>
    <col min="6" max="6" width="12.25" style="5" customWidth="1"/>
    <col min="7" max="7" width="11.5" style="5" customWidth="1"/>
    <col min="8" max="8" width="13.5" style="5" customWidth="1"/>
    <col min="9" max="9" width="15" style="5" customWidth="1"/>
    <col min="10" max="10" width="12.25" style="5" customWidth="1"/>
    <col min="11" max="16384" width="9" style="2"/>
  </cols>
  <sheetData>
    <row r="1" ht="4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8" customHeight="1" spans="1:10">
      <c r="A2" s="8" t="s">
        <v>1</v>
      </c>
      <c r="B2" s="9" t="s">
        <v>22</v>
      </c>
      <c r="C2" s="9" t="s">
        <v>23</v>
      </c>
      <c r="D2" s="9" t="s">
        <v>24</v>
      </c>
      <c r="E2" s="10" t="s">
        <v>25</v>
      </c>
      <c r="F2" s="9" t="s">
        <v>26</v>
      </c>
      <c r="G2" s="10" t="s">
        <v>27</v>
      </c>
      <c r="H2" s="10" t="s">
        <v>28</v>
      </c>
      <c r="I2" s="10" t="s">
        <v>29</v>
      </c>
      <c r="J2" s="10" t="s">
        <v>6</v>
      </c>
    </row>
    <row r="3" ht="28" customHeight="1" spans="1:10">
      <c r="A3" s="10">
        <v>1</v>
      </c>
      <c r="B3" s="11" t="s">
        <v>30</v>
      </c>
      <c r="C3" s="11" t="s">
        <v>31</v>
      </c>
      <c r="D3" s="10">
        <v>4</v>
      </c>
      <c r="E3" s="9">
        <f>26/2</f>
        <v>13</v>
      </c>
      <c r="F3" s="10">
        <v>100</v>
      </c>
      <c r="G3" s="10">
        <v>15</v>
      </c>
      <c r="H3" s="10"/>
      <c r="I3" s="10"/>
      <c r="J3" s="9"/>
    </row>
    <row r="4" ht="28" customHeight="1" spans="1:10">
      <c r="A4" s="10">
        <v>2</v>
      </c>
      <c r="B4" s="11" t="s">
        <v>32</v>
      </c>
      <c r="C4" s="11" t="s">
        <v>31</v>
      </c>
      <c r="D4" s="10">
        <v>4</v>
      </c>
      <c r="E4" s="9">
        <f>16/2</f>
        <v>8</v>
      </c>
      <c r="F4" s="10">
        <v>155</v>
      </c>
      <c r="G4" s="10">
        <v>10</v>
      </c>
      <c r="H4" s="10">
        <v>1</v>
      </c>
      <c r="I4" s="10"/>
      <c r="J4" s="10"/>
    </row>
    <row r="5" ht="28" customHeight="1" spans="1:10">
      <c r="A5" s="10">
        <v>3</v>
      </c>
      <c r="B5" s="11" t="s">
        <v>33</v>
      </c>
      <c r="C5" s="11" t="s">
        <v>34</v>
      </c>
      <c r="D5" s="10">
        <v>3</v>
      </c>
      <c r="E5" s="9">
        <f>16/2</f>
        <v>8</v>
      </c>
      <c r="F5" s="10">
        <v>310</v>
      </c>
      <c r="G5" s="10">
        <v>12</v>
      </c>
      <c r="H5" s="10"/>
      <c r="I5" s="10">
        <v>1</v>
      </c>
      <c r="J5" s="10"/>
    </row>
    <row r="6" ht="28" customHeight="1" spans="1:10">
      <c r="A6" s="10">
        <v>4</v>
      </c>
      <c r="B6" s="11" t="s">
        <v>35</v>
      </c>
      <c r="C6" s="11" t="s">
        <v>36</v>
      </c>
      <c r="D6" s="10">
        <v>2</v>
      </c>
      <c r="E6" s="9">
        <f>12/2</f>
        <v>6</v>
      </c>
      <c r="F6" s="10">
        <v>200</v>
      </c>
      <c r="G6" s="10">
        <v>20</v>
      </c>
      <c r="H6" s="10">
        <v>1</v>
      </c>
      <c r="I6" s="10"/>
      <c r="J6" s="10"/>
    </row>
    <row r="7" ht="28" customHeight="1" spans="1:10">
      <c r="A7" s="10">
        <v>5</v>
      </c>
      <c r="B7" s="11" t="s">
        <v>37</v>
      </c>
      <c r="C7" s="11" t="s">
        <v>38</v>
      </c>
      <c r="D7" s="10">
        <v>2</v>
      </c>
      <c r="E7" s="9">
        <f>6/2</f>
        <v>3</v>
      </c>
      <c r="F7" s="10"/>
      <c r="G7" s="10">
        <v>40</v>
      </c>
      <c r="H7" s="10">
        <v>1</v>
      </c>
      <c r="I7" s="10"/>
      <c r="J7" s="10"/>
    </row>
    <row r="8" ht="28" customHeight="1" spans="1:10">
      <c r="A8" s="10">
        <v>6</v>
      </c>
      <c r="B8" s="11" t="s">
        <v>39</v>
      </c>
      <c r="C8" s="11" t="s">
        <v>38</v>
      </c>
      <c r="D8" s="10">
        <v>2</v>
      </c>
      <c r="E8" s="9">
        <f>6/2</f>
        <v>3</v>
      </c>
      <c r="F8" s="10"/>
      <c r="G8" s="10">
        <v>60</v>
      </c>
      <c r="H8" s="10">
        <v>1</v>
      </c>
      <c r="I8" s="10">
        <v>1</v>
      </c>
      <c r="J8" s="10"/>
    </row>
    <row r="9" ht="28" customHeight="1" spans="1:10">
      <c r="A9" s="10">
        <v>7</v>
      </c>
      <c r="B9" s="11" t="s">
        <v>40</v>
      </c>
      <c r="C9" s="11" t="s">
        <v>38</v>
      </c>
      <c r="D9" s="10">
        <v>2</v>
      </c>
      <c r="E9" s="9">
        <f>8/2</f>
        <v>4</v>
      </c>
      <c r="F9" s="10">
        <v>55</v>
      </c>
      <c r="G9" s="10">
        <v>2</v>
      </c>
      <c r="H9" s="10"/>
      <c r="I9" s="10"/>
      <c r="J9" s="10"/>
    </row>
    <row r="10" ht="28" customHeight="1" spans="1:10">
      <c r="A10" s="10">
        <v>8</v>
      </c>
      <c r="B10" s="11" t="s">
        <v>41</v>
      </c>
      <c r="C10" s="11" t="s">
        <v>38</v>
      </c>
      <c r="D10" s="10">
        <v>2</v>
      </c>
      <c r="E10" s="9">
        <f>6/2</f>
        <v>3</v>
      </c>
      <c r="F10" s="10"/>
      <c r="G10" s="10">
        <v>2</v>
      </c>
      <c r="H10" s="10"/>
      <c r="I10" s="10"/>
      <c r="J10" s="10"/>
    </row>
    <row r="11" ht="28" customHeight="1" spans="1:10">
      <c r="A11" s="10">
        <v>9</v>
      </c>
      <c r="B11" s="11" t="s">
        <v>42</v>
      </c>
      <c r="C11" s="11" t="s">
        <v>38</v>
      </c>
      <c r="D11" s="10">
        <v>2</v>
      </c>
      <c r="E11" s="9">
        <f>6/2</f>
        <v>3</v>
      </c>
      <c r="F11" s="10"/>
      <c r="G11" s="10">
        <v>10</v>
      </c>
      <c r="H11" s="10"/>
      <c r="I11" s="10"/>
      <c r="J11" s="10"/>
    </row>
    <row r="12" ht="28" customHeight="1" spans="1:10">
      <c r="A12" s="10">
        <v>10</v>
      </c>
      <c r="B12" s="11" t="s">
        <v>43</v>
      </c>
      <c r="C12" s="11" t="s">
        <v>34</v>
      </c>
      <c r="D12" s="10">
        <v>3</v>
      </c>
      <c r="E12" s="9">
        <f>10/2</f>
        <v>5</v>
      </c>
      <c r="F12" s="10">
        <v>80</v>
      </c>
      <c r="G12" s="10">
        <v>20</v>
      </c>
      <c r="H12" s="10">
        <v>1</v>
      </c>
      <c r="I12" s="10"/>
      <c r="J12" s="10"/>
    </row>
    <row r="13" ht="28" customHeight="1" spans="1:10">
      <c r="A13" s="10">
        <v>11</v>
      </c>
      <c r="B13" s="11" t="s">
        <v>44</v>
      </c>
      <c r="C13" s="11" t="s">
        <v>45</v>
      </c>
      <c r="D13" s="10">
        <v>2</v>
      </c>
      <c r="E13" s="9">
        <f>20/2</f>
        <v>10</v>
      </c>
      <c r="F13" s="10">
        <v>390</v>
      </c>
      <c r="G13" s="10">
        <v>23</v>
      </c>
      <c r="H13" s="10">
        <v>1</v>
      </c>
      <c r="I13" s="10">
        <v>1</v>
      </c>
      <c r="J13" s="10"/>
    </row>
    <row r="14" ht="28" customHeight="1" spans="1:10">
      <c r="A14" s="10">
        <v>12</v>
      </c>
      <c r="B14" s="11" t="s">
        <v>46</v>
      </c>
      <c r="C14" s="11" t="s">
        <v>38</v>
      </c>
      <c r="D14" s="10">
        <v>2</v>
      </c>
      <c r="E14" s="9">
        <f>16/2</f>
        <v>8</v>
      </c>
      <c r="F14" s="10">
        <v>310</v>
      </c>
      <c r="G14" s="10">
        <v>2</v>
      </c>
      <c r="H14" s="10"/>
      <c r="I14" s="10"/>
      <c r="J14" s="10"/>
    </row>
    <row r="15" ht="28" customHeight="1" spans="1:10">
      <c r="A15" s="10">
        <v>13</v>
      </c>
      <c r="B15" s="11" t="s">
        <v>47</v>
      </c>
      <c r="C15" s="11" t="s">
        <v>48</v>
      </c>
      <c r="D15" s="10">
        <v>1</v>
      </c>
      <c r="E15" s="9">
        <f>8/2</f>
        <v>4</v>
      </c>
      <c r="F15" s="10"/>
      <c r="G15" s="10">
        <v>2</v>
      </c>
      <c r="H15" s="10"/>
      <c r="I15" s="10"/>
      <c r="J15" s="10"/>
    </row>
    <row r="16" s="2" customFormat="1" ht="28" customHeight="1" spans="1:10">
      <c r="A16" s="10">
        <v>14</v>
      </c>
      <c r="B16" s="11" t="s">
        <v>49</v>
      </c>
      <c r="C16" s="11"/>
      <c r="D16" s="10">
        <f t="shared" ref="D16:I16" si="0">SUM(D3:D15)</f>
        <v>31</v>
      </c>
      <c r="E16" s="9">
        <f t="shared" si="0"/>
        <v>78</v>
      </c>
      <c r="F16" s="10">
        <f t="shared" si="0"/>
        <v>1600</v>
      </c>
      <c r="G16" s="10">
        <f t="shared" si="0"/>
        <v>218</v>
      </c>
      <c r="H16" s="10">
        <f t="shared" si="0"/>
        <v>6</v>
      </c>
      <c r="I16" s="10">
        <f t="shared" si="0"/>
        <v>3</v>
      </c>
      <c r="J16" s="10"/>
    </row>
    <row r="17" ht="28" customHeight="1" spans="1:10">
      <c r="A17" s="10">
        <v>15</v>
      </c>
      <c r="B17" s="11" t="s">
        <v>50</v>
      </c>
      <c r="C17" s="11" t="s">
        <v>51</v>
      </c>
      <c r="D17" s="10">
        <v>4</v>
      </c>
      <c r="E17" s="9">
        <f>12/2</f>
        <v>6</v>
      </c>
      <c r="F17" s="10"/>
      <c r="G17" s="10"/>
      <c r="H17" s="10"/>
      <c r="I17" s="10"/>
      <c r="J17" s="10"/>
    </row>
    <row r="18" ht="28" customHeight="1" spans="1:10">
      <c r="A18" s="10">
        <v>16</v>
      </c>
      <c r="B18" s="11" t="s">
        <v>52</v>
      </c>
      <c r="C18" s="11" t="s">
        <v>51</v>
      </c>
      <c r="D18" s="10">
        <v>5</v>
      </c>
      <c r="E18" s="9">
        <f>10/2</f>
        <v>5</v>
      </c>
      <c r="F18" s="10">
        <v>300</v>
      </c>
      <c r="G18" s="10"/>
      <c r="H18" s="10"/>
      <c r="I18" s="10"/>
      <c r="J18" s="10"/>
    </row>
    <row r="19" ht="28" customHeight="1" spans="1:10">
      <c r="A19" s="10">
        <v>17</v>
      </c>
      <c r="B19" s="11" t="s">
        <v>53</v>
      </c>
      <c r="C19" s="11" t="s">
        <v>51</v>
      </c>
      <c r="D19" s="10">
        <v>4</v>
      </c>
      <c r="E19" s="9">
        <f>14/2</f>
        <v>7</v>
      </c>
      <c r="F19" s="10"/>
      <c r="G19" s="10">
        <v>80</v>
      </c>
      <c r="H19" s="10"/>
      <c r="I19" s="10"/>
      <c r="J19" s="10"/>
    </row>
    <row r="20" ht="28" customHeight="1" spans="1:10">
      <c r="A20" s="10">
        <v>18</v>
      </c>
      <c r="B20" s="11" t="s">
        <v>54</v>
      </c>
      <c r="C20" s="11" t="s">
        <v>51</v>
      </c>
      <c r="D20" s="10"/>
      <c r="E20" s="9">
        <f>6/2</f>
        <v>3</v>
      </c>
      <c r="F20" s="10"/>
      <c r="G20" s="10"/>
      <c r="H20" s="10"/>
      <c r="I20" s="10"/>
      <c r="J20" s="10"/>
    </row>
    <row r="21" ht="28" customHeight="1" spans="1:10">
      <c r="A21" s="10">
        <v>19</v>
      </c>
      <c r="B21" s="11" t="s">
        <v>55</v>
      </c>
      <c r="C21" s="11" t="s">
        <v>56</v>
      </c>
      <c r="D21" s="10">
        <v>4</v>
      </c>
      <c r="E21" s="9">
        <f>10/2</f>
        <v>5</v>
      </c>
      <c r="F21" s="10"/>
      <c r="G21" s="10">
        <v>20</v>
      </c>
      <c r="H21" s="10"/>
      <c r="I21" s="10"/>
      <c r="J21" s="10"/>
    </row>
    <row r="22" ht="28" customHeight="1" spans="1:10">
      <c r="A22" s="10">
        <v>20</v>
      </c>
      <c r="B22" s="11" t="s">
        <v>57</v>
      </c>
      <c r="C22" s="11" t="s">
        <v>51</v>
      </c>
      <c r="D22" s="10">
        <v>3</v>
      </c>
      <c r="E22" s="9">
        <f>8/2</f>
        <v>4</v>
      </c>
      <c r="F22" s="10">
        <v>200</v>
      </c>
      <c r="G22" s="10"/>
      <c r="H22" s="10"/>
      <c r="I22" s="10">
        <v>1</v>
      </c>
      <c r="J22" s="10"/>
    </row>
    <row r="23" s="3" customFormat="1" ht="28" customHeight="1" spans="1:10">
      <c r="A23" s="10">
        <v>21</v>
      </c>
      <c r="B23" s="12" t="s">
        <v>49</v>
      </c>
      <c r="C23" s="12"/>
      <c r="D23" s="13">
        <f t="shared" ref="D23:I23" si="1">SUM(D17:D22)</f>
        <v>20</v>
      </c>
      <c r="E23" s="14">
        <f t="shared" si="1"/>
        <v>30</v>
      </c>
      <c r="F23" s="13">
        <f t="shared" si="1"/>
        <v>500</v>
      </c>
      <c r="G23" s="13">
        <f t="shared" si="1"/>
        <v>100</v>
      </c>
      <c r="H23" s="13">
        <f t="shared" si="1"/>
        <v>0</v>
      </c>
      <c r="I23" s="13">
        <f t="shared" si="1"/>
        <v>1</v>
      </c>
      <c r="J23" s="13"/>
    </row>
    <row r="24" ht="40" customHeight="1" spans="1:10">
      <c r="A24" s="10">
        <v>22</v>
      </c>
      <c r="B24" s="11" t="s">
        <v>58</v>
      </c>
      <c r="C24" s="11" t="s">
        <v>59</v>
      </c>
      <c r="D24" s="10">
        <v>2</v>
      </c>
      <c r="E24" s="9">
        <f>4/2</f>
        <v>2</v>
      </c>
      <c r="F24" s="10"/>
      <c r="G24" s="10">
        <v>120</v>
      </c>
      <c r="H24" s="10"/>
      <c r="I24" s="10"/>
      <c r="J24" s="10"/>
    </row>
    <row r="25" ht="28" customHeight="1" spans="1:10">
      <c r="A25" s="10">
        <v>23</v>
      </c>
      <c r="B25" s="11" t="s">
        <v>60</v>
      </c>
      <c r="C25" s="11" t="s">
        <v>61</v>
      </c>
      <c r="D25" s="10">
        <v>2</v>
      </c>
      <c r="E25" s="9">
        <f>8/2</f>
        <v>4</v>
      </c>
      <c r="F25" s="10"/>
      <c r="G25" s="10">
        <v>35</v>
      </c>
      <c r="H25" s="10"/>
      <c r="I25" s="10"/>
      <c r="J25" s="10"/>
    </row>
    <row r="26" ht="28" customHeight="1" spans="1:10">
      <c r="A26" s="10">
        <v>24</v>
      </c>
      <c r="B26" s="11" t="s">
        <v>62</v>
      </c>
      <c r="C26" s="11" t="s">
        <v>63</v>
      </c>
      <c r="D26" s="10">
        <v>4</v>
      </c>
      <c r="E26" s="9">
        <f>8/2</f>
        <v>4</v>
      </c>
      <c r="F26" s="10">
        <v>53</v>
      </c>
      <c r="G26" s="10">
        <v>60</v>
      </c>
      <c r="H26" s="10"/>
      <c r="I26" s="10"/>
      <c r="J26" s="10"/>
    </row>
    <row r="27" ht="28" customHeight="1" spans="1:10">
      <c r="A27" s="10">
        <v>25</v>
      </c>
      <c r="B27" s="11" t="s">
        <v>64</v>
      </c>
      <c r="C27" s="11" t="s">
        <v>65</v>
      </c>
      <c r="D27" s="10"/>
      <c r="E27" s="9">
        <f>4/2</f>
        <v>2</v>
      </c>
      <c r="F27" s="10"/>
      <c r="G27" s="10"/>
      <c r="H27" s="10"/>
      <c r="I27" s="10"/>
      <c r="J27" s="10"/>
    </row>
    <row r="28" s="2" customFormat="1" ht="28" customHeight="1" spans="1:10">
      <c r="A28" s="10">
        <v>26</v>
      </c>
      <c r="B28" s="11" t="s">
        <v>49</v>
      </c>
      <c r="C28" s="11"/>
      <c r="D28" s="10">
        <f t="shared" ref="D28:I28" si="2">SUM(D24:D27)</f>
        <v>8</v>
      </c>
      <c r="E28" s="9">
        <f t="shared" si="2"/>
        <v>12</v>
      </c>
      <c r="F28" s="10">
        <f t="shared" si="2"/>
        <v>53</v>
      </c>
      <c r="G28" s="10">
        <f t="shared" si="2"/>
        <v>215</v>
      </c>
      <c r="H28" s="10">
        <f t="shared" si="2"/>
        <v>0</v>
      </c>
      <c r="I28" s="10">
        <f t="shared" si="2"/>
        <v>0</v>
      </c>
      <c r="J28" s="10"/>
    </row>
    <row r="29" ht="28" customHeight="1" spans="1:10">
      <c r="A29" s="10">
        <v>27</v>
      </c>
      <c r="B29" s="11" t="s">
        <v>66</v>
      </c>
      <c r="C29" s="11" t="s">
        <v>67</v>
      </c>
      <c r="D29" s="10">
        <v>1</v>
      </c>
      <c r="E29" s="9"/>
      <c r="F29" s="10"/>
      <c r="G29" s="10"/>
      <c r="H29" s="10">
        <v>1</v>
      </c>
      <c r="I29" s="10"/>
      <c r="J29" s="10"/>
    </row>
    <row r="30" ht="28" customHeight="1" spans="1:10">
      <c r="A30" s="10">
        <v>28</v>
      </c>
      <c r="B30" s="11" t="s">
        <v>68</v>
      </c>
      <c r="C30" s="11" t="s">
        <v>69</v>
      </c>
      <c r="D30" s="10">
        <v>2</v>
      </c>
      <c r="E30" s="9">
        <f>4/2</f>
        <v>2</v>
      </c>
      <c r="F30" s="10">
        <v>12</v>
      </c>
      <c r="G30" s="10">
        <v>10</v>
      </c>
      <c r="H30" s="10"/>
      <c r="I30" s="10"/>
      <c r="J30" s="10"/>
    </row>
    <row r="31" ht="28" customHeight="1" spans="1:10">
      <c r="A31" s="10">
        <v>29</v>
      </c>
      <c r="B31" s="11" t="s">
        <v>49</v>
      </c>
      <c r="C31" s="11"/>
      <c r="D31" s="10">
        <f t="shared" ref="D31:I31" si="3">SUM(D29:D30)</f>
        <v>3</v>
      </c>
      <c r="E31" s="9">
        <f t="shared" si="3"/>
        <v>2</v>
      </c>
      <c r="F31" s="10">
        <f t="shared" si="3"/>
        <v>12</v>
      </c>
      <c r="G31" s="10">
        <f t="shared" si="3"/>
        <v>10</v>
      </c>
      <c r="H31" s="10">
        <f t="shared" si="3"/>
        <v>1</v>
      </c>
      <c r="I31" s="10">
        <f t="shared" si="3"/>
        <v>0</v>
      </c>
      <c r="J31" s="10"/>
    </row>
    <row r="32" ht="28" customHeight="1" spans="1:10">
      <c r="A32" s="10">
        <v>30</v>
      </c>
      <c r="B32" s="11" t="s">
        <v>70</v>
      </c>
      <c r="C32" s="11" t="s">
        <v>71</v>
      </c>
      <c r="D32" s="10">
        <v>2</v>
      </c>
      <c r="E32" s="9">
        <f>8/2</f>
        <v>4</v>
      </c>
      <c r="F32" s="10"/>
      <c r="G32" s="10">
        <v>5</v>
      </c>
      <c r="H32" s="10"/>
      <c r="I32" s="10"/>
      <c r="J32" s="10"/>
    </row>
    <row r="33" ht="28" customHeight="1" spans="1:10">
      <c r="A33" s="10">
        <v>31</v>
      </c>
      <c r="B33" s="11" t="s">
        <v>49</v>
      </c>
      <c r="C33" s="11"/>
      <c r="D33" s="10">
        <f>SUM(D32:D32)</f>
        <v>2</v>
      </c>
      <c r="E33" s="9">
        <f>SUM(E32:E32)</f>
        <v>4</v>
      </c>
      <c r="F33" s="10">
        <f>SUM(F32:F32)</f>
        <v>0</v>
      </c>
      <c r="G33" s="10">
        <f>SUM(G32:G32)</f>
        <v>5</v>
      </c>
      <c r="H33" s="10">
        <f>SUM(H32)</f>
        <v>0</v>
      </c>
      <c r="I33" s="10">
        <f>SUM(I32:I32)</f>
        <v>0</v>
      </c>
      <c r="J33" s="10"/>
    </row>
    <row r="34" ht="39" customHeight="1" spans="1:10">
      <c r="A34" s="10">
        <v>32</v>
      </c>
      <c r="B34" s="11" t="s">
        <v>72</v>
      </c>
      <c r="C34" s="11" t="s">
        <v>73</v>
      </c>
      <c r="D34" s="10">
        <v>1</v>
      </c>
      <c r="E34" s="9">
        <f>8/2</f>
        <v>4</v>
      </c>
      <c r="F34" s="10"/>
      <c r="G34" s="10">
        <v>2</v>
      </c>
      <c r="H34" s="10"/>
      <c r="I34" s="10"/>
      <c r="J34" s="10"/>
    </row>
    <row r="35" ht="39" customHeight="1" spans="1:10">
      <c r="A35" s="10">
        <v>33</v>
      </c>
      <c r="B35" s="11" t="s">
        <v>74</v>
      </c>
      <c r="C35" s="11" t="s">
        <v>73</v>
      </c>
      <c r="D35" s="10"/>
      <c r="E35" s="9">
        <f>8/2</f>
        <v>4</v>
      </c>
      <c r="F35" s="10">
        <v>30</v>
      </c>
      <c r="G35" s="10"/>
      <c r="H35" s="10">
        <v>1</v>
      </c>
      <c r="I35" s="10"/>
      <c r="J35" s="10"/>
    </row>
    <row r="36" ht="39" customHeight="1" spans="1:10">
      <c r="A36" s="10">
        <v>34</v>
      </c>
      <c r="B36" s="11" t="s">
        <v>75</v>
      </c>
      <c r="C36" s="11" t="s">
        <v>73</v>
      </c>
      <c r="D36" s="10">
        <v>2</v>
      </c>
      <c r="E36" s="9">
        <f>28/2</f>
        <v>14</v>
      </c>
      <c r="F36" s="10"/>
      <c r="G36" s="10">
        <v>120</v>
      </c>
      <c r="H36" s="10"/>
      <c r="I36" s="10"/>
      <c r="J36" s="10"/>
    </row>
    <row r="37" ht="28" customHeight="1" spans="1:10">
      <c r="A37" s="10">
        <v>35</v>
      </c>
      <c r="B37" s="11" t="s">
        <v>49</v>
      </c>
      <c r="C37" s="11"/>
      <c r="D37" s="10">
        <f t="shared" ref="D37:I37" si="4">SUM(D34:D36)</f>
        <v>3</v>
      </c>
      <c r="E37" s="9">
        <f t="shared" si="4"/>
        <v>22</v>
      </c>
      <c r="F37" s="10">
        <f t="shared" si="4"/>
        <v>30</v>
      </c>
      <c r="G37" s="10">
        <f t="shared" si="4"/>
        <v>122</v>
      </c>
      <c r="H37" s="10">
        <f t="shared" si="4"/>
        <v>1</v>
      </c>
      <c r="I37" s="10">
        <f t="shared" si="4"/>
        <v>0</v>
      </c>
      <c r="J37" s="10"/>
    </row>
    <row r="38" ht="28" customHeight="1" spans="1:10">
      <c r="A38" s="10">
        <v>36</v>
      </c>
      <c r="B38" s="11" t="s">
        <v>76</v>
      </c>
      <c r="C38" s="11" t="s">
        <v>77</v>
      </c>
      <c r="D38" s="10">
        <v>3</v>
      </c>
      <c r="E38" s="9">
        <f>8/2</f>
        <v>4</v>
      </c>
      <c r="F38" s="10">
        <v>50</v>
      </c>
      <c r="G38" s="10"/>
      <c r="H38" s="10"/>
      <c r="I38" s="10"/>
      <c r="J38" s="10"/>
    </row>
    <row r="39" ht="28" customHeight="1" spans="1:10">
      <c r="A39" s="10">
        <v>37</v>
      </c>
      <c r="B39" s="11" t="s">
        <v>78</v>
      </c>
      <c r="C39" s="11" t="s">
        <v>79</v>
      </c>
      <c r="D39" s="10">
        <v>2</v>
      </c>
      <c r="E39" s="9">
        <f>8/2</f>
        <v>4</v>
      </c>
      <c r="F39" s="10"/>
      <c r="G39" s="10"/>
      <c r="H39" s="10"/>
      <c r="I39" s="10">
        <v>1</v>
      </c>
      <c r="J39" s="10"/>
    </row>
    <row r="40" ht="42" customHeight="1" spans="1:10">
      <c r="A40" s="10">
        <v>38</v>
      </c>
      <c r="B40" s="11" t="s">
        <v>80</v>
      </c>
      <c r="C40" s="11" t="s">
        <v>81</v>
      </c>
      <c r="D40" s="10">
        <v>1</v>
      </c>
      <c r="E40" s="9">
        <f>4/2</f>
        <v>2</v>
      </c>
      <c r="F40" s="10"/>
      <c r="G40" s="10"/>
      <c r="H40" s="10">
        <v>1</v>
      </c>
      <c r="I40" s="10"/>
      <c r="J40" s="10"/>
    </row>
    <row r="41" ht="27" customHeight="1" spans="1:10">
      <c r="A41" s="10">
        <v>39</v>
      </c>
      <c r="B41" s="11" t="s">
        <v>49</v>
      </c>
      <c r="C41" s="11"/>
      <c r="D41" s="10">
        <f t="shared" ref="D41:I41" si="5">SUM(D38:D40)</f>
        <v>6</v>
      </c>
      <c r="E41" s="9">
        <f t="shared" si="5"/>
        <v>10</v>
      </c>
      <c r="F41" s="10">
        <f t="shared" si="5"/>
        <v>50</v>
      </c>
      <c r="G41" s="10">
        <f t="shared" si="5"/>
        <v>0</v>
      </c>
      <c r="H41" s="10">
        <f t="shared" si="5"/>
        <v>1</v>
      </c>
      <c r="I41" s="10">
        <f t="shared" si="5"/>
        <v>1</v>
      </c>
      <c r="J41" s="10"/>
    </row>
    <row r="42" ht="28" customHeight="1" spans="1:10">
      <c r="A42" s="10">
        <v>40</v>
      </c>
      <c r="B42" s="11" t="s">
        <v>82</v>
      </c>
      <c r="C42" s="11" t="s">
        <v>83</v>
      </c>
      <c r="D42" s="10">
        <v>4</v>
      </c>
      <c r="E42" s="9">
        <f>4/2</f>
        <v>2</v>
      </c>
      <c r="F42" s="10">
        <v>110</v>
      </c>
      <c r="G42" s="10"/>
      <c r="H42" s="10"/>
      <c r="I42" s="10"/>
      <c r="J42" s="10"/>
    </row>
    <row r="43" ht="28" customHeight="1" spans="1:10">
      <c r="A43" s="10">
        <v>41</v>
      </c>
      <c r="B43" s="11" t="s">
        <v>84</v>
      </c>
      <c r="C43" s="11" t="s">
        <v>85</v>
      </c>
      <c r="D43" s="10">
        <v>1</v>
      </c>
      <c r="E43" s="9">
        <f>8/2</f>
        <v>4</v>
      </c>
      <c r="F43" s="10">
        <v>85</v>
      </c>
      <c r="G43" s="10"/>
      <c r="H43" s="10"/>
      <c r="I43" s="10"/>
      <c r="J43" s="10"/>
    </row>
    <row r="44" ht="28" customHeight="1" spans="1:10">
      <c r="A44" s="10">
        <v>42</v>
      </c>
      <c r="B44" s="11" t="s">
        <v>86</v>
      </c>
      <c r="C44" s="11" t="s">
        <v>87</v>
      </c>
      <c r="D44" s="10">
        <v>2</v>
      </c>
      <c r="E44" s="9">
        <f>8/2</f>
        <v>4</v>
      </c>
      <c r="F44" s="10">
        <v>83</v>
      </c>
      <c r="G44" s="10">
        <v>4</v>
      </c>
      <c r="H44" s="10"/>
      <c r="I44" s="10"/>
      <c r="J44" s="10"/>
    </row>
    <row r="45" ht="27" customHeight="1" spans="1:10">
      <c r="A45" s="10">
        <v>43</v>
      </c>
      <c r="B45" s="11" t="s">
        <v>49</v>
      </c>
      <c r="C45" s="11"/>
      <c r="D45" s="10">
        <f t="shared" ref="D45:I45" si="6">SUM(D42:D44)</f>
        <v>7</v>
      </c>
      <c r="E45" s="9">
        <f t="shared" si="6"/>
        <v>10</v>
      </c>
      <c r="F45" s="10">
        <f t="shared" si="6"/>
        <v>278</v>
      </c>
      <c r="G45" s="10">
        <f t="shared" si="6"/>
        <v>4</v>
      </c>
      <c r="H45" s="10">
        <f t="shared" si="6"/>
        <v>0</v>
      </c>
      <c r="I45" s="10">
        <f t="shared" si="6"/>
        <v>0</v>
      </c>
      <c r="J45" s="10"/>
    </row>
    <row r="46" ht="28" customHeight="1" spans="1:10">
      <c r="A46" s="10">
        <v>44</v>
      </c>
      <c r="B46" s="11" t="s">
        <v>88</v>
      </c>
      <c r="C46" s="11" t="s">
        <v>89</v>
      </c>
      <c r="D46" s="10">
        <v>2</v>
      </c>
      <c r="E46" s="9">
        <f>4/2</f>
        <v>2</v>
      </c>
      <c r="F46" s="10"/>
      <c r="G46" s="10"/>
      <c r="H46" s="10"/>
      <c r="I46" s="10"/>
      <c r="J46" s="10"/>
    </row>
    <row r="47" ht="27" customHeight="1" spans="1:10">
      <c r="A47" s="10">
        <v>45</v>
      </c>
      <c r="B47" s="11" t="s">
        <v>49</v>
      </c>
      <c r="C47" s="11"/>
      <c r="D47" s="10">
        <f t="shared" ref="D47:I47" si="7">SUM(D46:D46)</f>
        <v>2</v>
      </c>
      <c r="E47" s="9">
        <f t="shared" si="7"/>
        <v>2</v>
      </c>
      <c r="F47" s="10">
        <f t="shared" si="7"/>
        <v>0</v>
      </c>
      <c r="G47" s="10">
        <f t="shared" si="7"/>
        <v>0</v>
      </c>
      <c r="H47" s="10">
        <f t="shared" si="7"/>
        <v>0</v>
      </c>
      <c r="I47" s="10">
        <f t="shared" si="7"/>
        <v>0</v>
      </c>
      <c r="J47" s="10"/>
    </row>
    <row r="48" ht="30" customHeight="1" spans="1:10">
      <c r="A48" s="10">
        <v>46</v>
      </c>
      <c r="B48" s="11" t="s">
        <v>90</v>
      </c>
      <c r="C48" s="11" t="s">
        <v>91</v>
      </c>
      <c r="D48" s="10"/>
      <c r="E48" s="9">
        <f>16/2</f>
        <v>8</v>
      </c>
      <c r="F48" s="10"/>
      <c r="G48" s="10"/>
      <c r="H48" s="10"/>
      <c r="I48" s="10"/>
      <c r="J48" s="10"/>
    </row>
    <row r="49" ht="30" customHeight="1" spans="1:10">
      <c r="A49" s="10">
        <v>47</v>
      </c>
      <c r="B49" s="11" t="s">
        <v>92</v>
      </c>
      <c r="C49" s="11" t="s">
        <v>93</v>
      </c>
      <c r="D49" s="10">
        <v>2</v>
      </c>
      <c r="E49" s="9">
        <f>10/2</f>
        <v>5</v>
      </c>
      <c r="F49" s="10">
        <v>125</v>
      </c>
      <c r="G49" s="10">
        <v>2</v>
      </c>
      <c r="H49" s="10"/>
      <c r="I49" s="10">
        <v>1</v>
      </c>
      <c r="J49" s="10"/>
    </row>
    <row r="50" ht="30" customHeight="1" spans="1:10">
      <c r="A50" s="10">
        <v>48</v>
      </c>
      <c r="B50" s="11" t="s">
        <v>94</v>
      </c>
      <c r="C50" s="11" t="s">
        <v>95</v>
      </c>
      <c r="D50" s="10">
        <v>2</v>
      </c>
      <c r="E50" s="9">
        <f>12/2</f>
        <v>6</v>
      </c>
      <c r="F50" s="10">
        <v>28</v>
      </c>
      <c r="G50" s="10">
        <v>5</v>
      </c>
      <c r="H50" s="10"/>
      <c r="I50" s="10">
        <v>1</v>
      </c>
      <c r="J50" s="10"/>
    </row>
    <row r="51" ht="30" customHeight="1" spans="1:10">
      <c r="A51" s="10">
        <v>49</v>
      </c>
      <c r="B51" s="11" t="s">
        <v>96</v>
      </c>
      <c r="C51" s="11" t="s">
        <v>91</v>
      </c>
      <c r="D51" s="10">
        <v>1</v>
      </c>
      <c r="E51" s="9">
        <f>14/2</f>
        <v>7</v>
      </c>
      <c r="F51" s="10">
        <v>32</v>
      </c>
      <c r="G51" s="10">
        <v>1</v>
      </c>
      <c r="H51" s="10"/>
      <c r="I51" s="10"/>
      <c r="J51" s="10"/>
    </row>
    <row r="52" ht="30" customHeight="1" spans="1:10">
      <c r="A52" s="10">
        <v>50</v>
      </c>
      <c r="B52" s="11" t="s">
        <v>97</v>
      </c>
      <c r="C52" s="11" t="s">
        <v>91</v>
      </c>
      <c r="D52" s="10">
        <v>2</v>
      </c>
      <c r="E52" s="9">
        <f>8/2</f>
        <v>4</v>
      </c>
      <c r="F52" s="10"/>
      <c r="G52" s="10"/>
      <c r="H52" s="10"/>
      <c r="I52" s="10"/>
      <c r="J52" s="10"/>
    </row>
    <row r="53" ht="27" customHeight="1" spans="1:10">
      <c r="A53" s="10">
        <v>51</v>
      </c>
      <c r="B53" s="11" t="s">
        <v>49</v>
      </c>
      <c r="C53" s="11"/>
      <c r="D53" s="10">
        <f t="shared" ref="D53:I53" si="8">SUM(D48:D52)</f>
        <v>7</v>
      </c>
      <c r="E53" s="9">
        <f t="shared" si="8"/>
        <v>30</v>
      </c>
      <c r="F53" s="10">
        <f t="shared" si="8"/>
        <v>185</v>
      </c>
      <c r="G53" s="10">
        <f t="shared" si="8"/>
        <v>8</v>
      </c>
      <c r="H53" s="10">
        <f t="shared" si="8"/>
        <v>0</v>
      </c>
      <c r="I53" s="10">
        <f t="shared" si="8"/>
        <v>2</v>
      </c>
      <c r="J53" s="10"/>
    </row>
    <row r="54" ht="30" customHeight="1" spans="1:10">
      <c r="A54" s="10">
        <v>52</v>
      </c>
      <c r="B54" s="11" t="s">
        <v>98</v>
      </c>
      <c r="C54" s="11" t="s">
        <v>99</v>
      </c>
      <c r="D54" s="10">
        <v>2</v>
      </c>
      <c r="E54" s="9">
        <f>8/2</f>
        <v>4</v>
      </c>
      <c r="F54" s="10"/>
      <c r="G54" s="10"/>
      <c r="H54" s="10"/>
      <c r="I54" s="10"/>
      <c r="J54" s="10"/>
    </row>
    <row r="55" ht="30" customHeight="1" spans="1:10">
      <c r="A55" s="10">
        <v>53</v>
      </c>
      <c r="B55" s="11" t="s">
        <v>100</v>
      </c>
      <c r="C55" s="11" t="s">
        <v>101</v>
      </c>
      <c r="D55" s="10">
        <v>4</v>
      </c>
      <c r="E55" s="9">
        <f>8/2</f>
        <v>4</v>
      </c>
      <c r="F55" s="10"/>
      <c r="G55" s="10">
        <v>5</v>
      </c>
      <c r="H55" s="10"/>
      <c r="I55" s="10">
        <v>1</v>
      </c>
      <c r="J55" s="10"/>
    </row>
    <row r="56" ht="33" customHeight="1" spans="1:10">
      <c r="A56" s="10">
        <v>54</v>
      </c>
      <c r="B56" s="11" t="s">
        <v>102</v>
      </c>
      <c r="C56" s="11" t="s">
        <v>103</v>
      </c>
      <c r="D56" s="10"/>
      <c r="E56" s="9">
        <f>12/2</f>
        <v>6</v>
      </c>
      <c r="F56" s="10"/>
      <c r="G56" s="10"/>
      <c r="H56" s="10"/>
      <c r="I56" s="10"/>
      <c r="J56" s="10"/>
    </row>
    <row r="57" ht="33" customHeight="1" spans="1:10">
      <c r="A57" s="10">
        <v>55</v>
      </c>
      <c r="B57" s="11" t="s">
        <v>104</v>
      </c>
      <c r="C57" s="11" t="s">
        <v>105</v>
      </c>
      <c r="D57" s="10">
        <v>1</v>
      </c>
      <c r="E57" s="9">
        <f>8/2</f>
        <v>4</v>
      </c>
      <c r="F57" s="10">
        <v>100</v>
      </c>
      <c r="G57" s="10">
        <v>10</v>
      </c>
      <c r="H57" s="10"/>
      <c r="I57" s="10">
        <v>1</v>
      </c>
      <c r="J57" s="10"/>
    </row>
    <row r="58" ht="33" customHeight="1" spans="1:10">
      <c r="A58" s="10">
        <v>56</v>
      </c>
      <c r="B58" s="11" t="s">
        <v>106</v>
      </c>
      <c r="C58" s="11" t="s">
        <v>107</v>
      </c>
      <c r="D58" s="10">
        <v>4</v>
      </c>
      <c r="E58" s="9">
        <f>10/2</f>
        <v>5</v>
      </c>
      <c r="F58" s="10">
        <v>350</v>
      </c>
      <c r="G58" s="10">
        <v>35</v>
      </c>
      <c r="H58" s="10"/>
      <c r="I58" s="10"/>
      <c r="J58" s="10"/>
    </row>
    <row r="59" ht="33" customHeight="1" spans="1:10">
      <c r="A59" s="10">
        <v>57</v>
      </c>
      <c r="B59" s="11" t="s">
        <v>108</v>
      </c>
      <c r="C59" s="11" t="s">
        <v>109</v>
      </c>
      <c r="D59" s="10"/>
      <c r="E59" s="9">
        <f>8/2</f>
        <v>4</v>
      </c>
      <c r="F59" s="10">
        <v>35</v>
      </c>
      <c r="G59" s="10"/>
      <c r="H59" s="10"/>
      <c r="I59" s="10"/>
      <c r="J59" s="10"/>
    </row>
    <row r="60" s="2" customFormat="1" ht="33" customHeight="1" spans="1:10">
      <c r="A60" s="10">
        <v>58</v>
      </c>
      <c r="B60" s="11" t="s">
        <v>110</v>
      </c>
      <c r="C60" s="11" t="s">
        <v>111</v>
      </c>
      <c r="D60" s="10">
        <v>1</v>
      </c>
      <c r="E60" s="9">
        <f>8/2</f>
        <v>4</v>
      </c>
      <c r="F60" s="10"/>
      <c r="G60" s="10">
        <v>1</v>
      </c>
      <c r="H60" s="10"/>
      <c r="I60" s="10"/>
      <c r="J60" s="10"/>
    </row>
    <row r="61" s="2" customFormat="1" ht="33" customHeight="1" spans="1:10">
      <c r="A61" s="10">
        <v>59</v>
      </c>
      <c r="B61" s="11" t="s">
        <v>112</v>
      </c>
      <c r="C61" s="11" t="s">
        <v>111</v>
      </c>
      <c r="D61" s="10">
        <v>1</v>
      </c>
      <c r="E61" s="9">
        <f>8/2</f>
        <v>4</v>
      </c>
      <c r="F61" s="10"/>
      <c r="G61" s="10"/>
      <c r="H61" s="10"/>
      <c r="I61" s="10"/>
      <c r="J61" s="10"/>
    </row>
    <row r="62" ht="27" customHeight="1" spans="1:10">
      <c r="A62" s="10">
        <v>60</v>
      </c>
      <c r="B62" s="11" t="s">
        <v>49</v>
      </c>
      <c r="C62" s="11"/>
      <c r="D62" s="10">
        <f t="shared" ref="D62:I62" si="9">SUM(D54:D61)</f>
        <v>13</v>
      </c>
      <c r="E62" s="10">
        <f t="shared" si="9"/>
        <v>35</v>
      </c>
      <c r="F62" s="10">
        <f t="shared" si="9"/>
        <v>485</v>
      </c>
      <c r="G62" s="10">
        <f t="shared" si="9"/>
        <v>51</v>
      </c>
      <c r="H62" s="10">
        <f t="shared" si="9"/>
        <v>0</v>
      </c>
      <c r="I62" s="10">
        <f t="shared" si="9"/>
        <v>2</v>
      </c>
      <c r="J62" s="10"/>
    </row>
    <row r="63" ht="33" customHeight="1" spans="1:10">
      <c r="A63" s="10">
        <v>61</v>
      </c>
      <c r="B63" s="11" t="s">
        <v>113</v>
      </c>
      <c r="C63" s="11" t="s">
        <v>114</v>
      </c>
      <c r="D63" s="10">
        <v>2</v>
      </c>
      <c r="E63" s="9">
        <f>8/2</f>
        <v>4</v>
      </c>
      <c r="F63" s="10"/>
      <c r="G63" s="10"/>
      <c r="H63" s="10"/>
      <c r="I63" s="10">
        <v>1</v>
      </c>
      <c r="J63" s="10"/>
    </row>
    <row r="64" ht="33" customHeight="1" spans="1:10">
      <c r="A64" s="10">
        <v>62</v>
      </c>
      <c r="B64" s="11" t="s">
        <v>115</v>
      </c>
      <c r="C64" s="11" t="s">
        <v>116</v>
      </c>
      <c r="D64" s="10">
        <v>1</v>
      </c>
      <c r="E64" s="9">
        <f>4/2</f>
        <v>2</v>
      </c>
      <c r="F64" s="10"/>
      <c r="G64" s="10">
        <v>20</v>
      </c>
      <c r="H64" s="10"/>
      <c r="I64" s="10"/>
      <c r="J64" s="10"/>
    </row>
    <row r="65" ht="33" customHeight="1" spans="1:10">
      <c r="A65" s="10">
        <v>63</v>
      </c>
      <c r="B65" s="11" t="s">
        <v>117</v>
      </c>
      <c r="C65" s="11" t="s">
        <v>118</v>
      </c>
      <c r="D65" s="10">
        <v>2</v>
      </c>
      <c r="E65" s="9">
        <f>8/2</f>
        <v>4</v>
      </c>
      <c r="F65" s="10">
        <v>122</v>
      </c>
      <c r="G65" s="10"/>
      <c r="H65" s="10"/>
      <c r="I65" s="10"/>
      <c r="J65" s="10"/>
    </row>
    <row r="66" ht="27" customHeight="1" spans="1:10">
      <c r="A66" s="10">
        <v>64</v>
      </c>
      <c r="B66" s="11" t="s">
        <v>49</v>
      </c>
      <c r="C66" s="11"/>
      <c r="D66" s="10">
        <f>SUM(D63:D65)</f>
        <v>5</v>
      </c>
      <c r="E66" s="9">
        <f>SUM(E63:E65)</f>
        <v>10</v>
      </c>
      <c r="F66" s="10">
        <v>160</v>
      </c>
      <c r="G66" s="10">
        <f>SUM(G63:G65)</f>
        <v>20</v>
      </c>
      <c r="H66" s="10">
        <f>SUM(H63:H65)</f>
        <v>0</v>
      </c>
      <c r="I66" s="10">
        <f>SUM(I63:I65)</f>
        <v>1</v>
      </c>
      <c r="J66" s="10"/>
    </row>
    <row r="67" s="4" customFormat="1" ht="31" customHeight="1" spans="1:10">
      <c r="A67" s="15"/>
      <c r="B67" s="16" t="s">
        <v>119</v>
      </c>
      <c r="C67" s="16"/>
      <c r="D67" s="16">
        <f t="shared" ref="D67:I67" si="10">SUM(D16+D23+D28+D31+D33+D37+D41+D45+D47+D53+D62+D66)</f>
        <v>107</v>
      </c>
      <c r="E67" s="11">
        <f t="shared" si="10"/>
        <v>245</v>
      </c>
      <c r="F67" s="16">
        <f t="shared" si="10"/>
        <v>3353</v>
      </c>
      <c r="G67" s="16">
        <f t="shared" si="10"/>
        <v>753</v>
      </c>
      <c r="H67" s="16">
        <f t="shared" si="10"/>
        <v>9</v>
      </c>
      <c r="I67" s="16">
        <f t="shared" si="10"/>
        <v>10</v>
      </c>
      <c r="J67" s="16"/>
    </row>
  </sheetData>
  <mergeCells count="14">
    <mergeCell ref="A1:J1"/>
    <mergeCell ref="B16:C16"/>
    <mergeCell ref="B23:C23"/>
    <mergeCell ref="B28:C28"/>
    <mergeCell ref="B31:C31"/>
    <mergeCell ref="B33:C33"/>
    <mergeCell ref="B37:C37"/>
    <mergeCell ref="B41:C41"/>
    <mergeCell ref="B45:C45"/>
    <mergeCell ref="B47:C47"/>
    <mergeCell ref="B53:C53"/>
    <mergeCell ref="B62:C62"/>
    <mergeCell ref="B66:C66"/>
    <mergeCell ref="B67:C67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Star°时光</cp:lastModifiedBy>
  <dcterms:created xsi:type="dcterms:W3CDTF">2025-12-04T08:22:00Z</dcterms:created>
  <dcterms:modified xsi:type="dcterms:W3CDTF">2026-01-14T06:39:51Z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66A065A7FA9046E1AAB47F7EE8626D8C_13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