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60" windowHeight="8220" tabRatio="785" firstSheet="1" activeTab="1"/>
  </bookViews>
  <sheets>
    <sheet name="Define" sheetId="1" state="hidden" r:id="rId1"/>
    <sheet name=" 预算平衡表" sheetId="27" r:id="rId2"/>
    <sheet name="收入预算草案总表 " sheetId="35" r:id="rId3"/>
    <sheet name=" 支出预算草案总表 " sheetId="37" r:id="rId4"/>
    <sheet name="政府性基金收支" sheetId="66" r:id="rId5"/>
    <sheet name="社保基金收支" sheetId="65" r:id="rId6"/>
  </sheets>
  <definedNames>
    <definedName name="_xlnm.Print_Area" localSheetId="1">' 预算平衡表'!$A$1:$D$44</definedName>
    <definedName name="_xlnm.Print_Area" localSheetId="4">政府性基金收支!$A$1:$N$21</definedName>
  </definedNames>
  <calcPr calcId="124519"/>
</workbook>
</file>

<file path=xl/calcChain.xml><?xml version="1.0" encoding="utf-8"?>
<calcChain xmlns="http://schemas.openxmlformats.org/spreadsheetml/2006/main">
  <c r="M12" i="66"/>
  <c r="L13"/>
  <c r="L12"/>
  <c r="C25" i="35" l="1"/>
  <c r="I7" i="66"/>
  <c r="B7" i="27" l="1"/>
  <c r="K7" i="66" l="1"/>
  <c r="J7"/>
  <c r="M13"/>
  <c r="C7"/>
  <c r="E29" i="35"/>
  <c r="F29" s="1"/>
  <c r="B25"/>
  <c r="B24" s="1"/>
  <c r="B12"/>
  <c r="B10"/>
  <c r="B8" s="1"/>
  <c r="I21" i="66"/>
  <c r="E10" i="35"/>
  <c r="F10" s="1"/>
  <c r="L15" i="66"/>
  <c r="M15" s="1"/>
  <c r="F15"/>
  <c r="G15" s="1"/>
  <c r="B12" i="27"/>
  <c r="B11" s="1"/>
  <c r="B19"/>
  <c r="L14" i="66"/>
  <c r="M14" s="1"/>
  <c r="F14"/>
  <c r="G14" s="1"/>
  <c r="F10"/>
  <c r="G10" s="1"/>
  <c r="F11"/>
  <c r="G11"/>
  <c r="F17"/>
  <c r="G17" s="1"/>
  <c r="F18"/>
  <c r="G18" s="1"/>
  <c r="F19"/>
  <c r="G19" s="1"/>
  <c r="F20"/>
  <c r="G20" s="1"/>
  <c r="F16"/>
  <c r="G16" s="1"/>
  <c r="F9"/>
  <c r="G9" s="1"/>
  <c r="F8"/>
  <c r="G8" s="1"/>
  <c r="D7"/>
  <c r="D21" s="1"/>
  <c r="E43" i="35"/>
  <c r="F43" s="1"/>
  <c r="E7" i="65"/>
  <c r="I7"/>
  <c r="J7" s="1"/>
  <c r="K7"/>
  <c r="L7" s="1"/>
  <c r="E8"/>
  <c r="F8" s="1"/>
  <c r="I8"/>
  <c r="J8" s="1"/>
  <c r="K8"/>
  <c r="L8" s="1"/>
  <c r="B9"/>
  <c r="C9"/>
  <c r="D9"/>
  <c r="G9"/>
  <c r="H9"/>
  <c r="B7" i="66"/>
  <c r="B21" s="1"/>
  <c r="C21"/>
  <c r="E7"/>
  <c r="E21" s="1"/>
  <c r="J21"/>
  <c r="K21"/>
  <c r="L8"/>
  <c r="M8" s="1"/>
  <c r="L9"/>
  <c r="L10"/>
  <c r="M10" s="1"/>
  <c r="L11"/>
  <c r="M11" s="1"/>
  <c r="L16"/>
  <c r="M16" s="1"/>
  <c r="L17"/>
  <c r="M17" s="1"/>
  <c r="L18"/>
  <c r="M18" s="1"/>
  <c r="L19"/>
  <c r="M19" s="1"/>
  <c r="L20"/>
  <c r="M20" s="1"/>
  <c r="B8" i="37"/>
  <c r="C8" i="35"/>
  <c r="E9"/>
  <c r="F9" s="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2"/>
  <c r="F22" s="1"/>
  <c r="E23"/>
  <c r="F23" s="1"/>
  <c r="C24"/>
  <c r="D25"/>
  <c r="D24" s="1"/>
  <c r="E26"/>
  <c r="F26" s="1"/>
  <c r="E27"/>
  <c r="F27" s="1"/>
  <c r="E28"/>
  <c r="F28" s="1"/>
  <c r="E30"/>
  <c r="F30" s="1"/>
  <c r="E31"/>
  <c r="F31" s="1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44"/>
  <c r="F44" s="1"/>
  <c r="D7" i="27"/>
  <c r="B27"/>
  <c r="B30"/>
  <c r="I9" i="65"/>
  <c r="E9"/>
  <c r="F7"/>
  <c r="M9" i="66"/>
  <c r="D8" i="35"/>
  <c r="C7" l="1"/>
  <c r="E25"/>
  <c r="D7"/>
  <c r="L7" i="66"/>
  <c r="F7"/>
  <c r="G7" s="1"/>
  <c r="F9" i="65"/>
  <c r="J9"/>
  <c r="K9"/>
  <c r="M7" i="66"/>
  <c r="F21"/>
  <c r="G21" s="1"/>
  <c r="E24" i="35"/>
  <c r="F24" s="1"/>
  <c r="B7"/>
  <c r="E8"/>
  <c r="F8" s="1"/>
  <c r="F25"/>
  <c r="L9" i="65"/>
  <c r="B35" i="27"/>
  <c r="D26" i="37"/>
  <c r="E26" s="1"/>
  <c r="E7" i="35" l="1"/>
  <c r="F7" s="1"/>
  <c r="L21" i="66"/>
  <c r="M21" s="1"/>
  <c r="D16" i="37"/>
  <c r="E16" s="1"/>
  <c r="D19"/>
  <c r="E19" s="1"/>
  <c r="D22" l="1"/>
  <c r="E22" s="1"/>
  <c r="D21"/>
  <c r="E21" s="1"/>
  <c r="D18" l="1"/>
  <c r="E18" s="1"/>
  <c r="D20"/>
  <c r="E20" s="1"/>
  <c r="D17"/>
  <c r="E17" s="1"/>
  <c r="D13"/>
  <c r="E13" s="1"/>
  <c r="D23"/>
  <c r="E23" s="1"/>
  <c r="D10"/>
  <c r="E10" s="1"/>
  <c r="D15" l="1"/>
  <c r="E15" s="1"/>
  <c r="D25"/>
  <c r="E25" s="1"/>
  <c r="D12"/>
  <c r="E12" s="1"/>
  <c r="D14"/>
  <c r="E14" s="1"/>
  <c r="D24"/>
  <c r="E24" s="1"/>
  <c r="D9" l="1"/>
  <c r="E9" s="1"/>
  <c r="C8" l="1"/>
  <c r="D8" s="1"/>
  <c r="D11"/>
  <c r="E11" s="1"/>
  <c r="D35" i="27" l="1"/>
  <c r="D34" s="1"/>
  <c r="E8" i="37"/>
</calcChain>
</file>

<file path=xl/sharedStrings.xml><?xml version="1.0" encoding="utf-8"?>
<sst xmlns="http://schemas.openxmlformats.org/spreadsheetml/2006/main" count="206" uniqueCount="195">
  <si>
    <t>支  出  科  目</t>
  </si>
  <si>
    <r>
      <t>增减</t>
    </r>
    <r>
      <rPr>
        <b/>
        <sz val="12"/>
        <rFont val="Times New Roman"/>
        <family val="1"/>
      </rPr>
      <t>%</t>
    </r>
  </si>
  <si>
    <t>一、一般公共服务</t>
  </si>
  <si>
    <t>二、国土资源气象等事务</t>
  </si>
  <si>
    <t>三、公共安全</t>
  </si>
  <si>
    <t>四、教育</t>
  </si>
  <si>
    <t>五、科学技术</t>
  </si>
  <si>
    <t>六、文化体育与传媒</t>
  </si>
  <si>
    <t>七、社会保障和就业</t>
  </si>
  <si>
    <t>十、节能环保</t>
  </si>
  <si>
    <t>十一、城乡社区事务</t>
  </si>
  <si>
    <t>十二、农林水事务</t>
  </si>
  <si>
    <t>十三、交通运输</t>
  </si>
  <si>
    <t>十四、资源勘探电力信息等事务</t>
  </si>
  <si>
    <t>十六、商业服务业等事务</t>
  </si>
  <si>
    <t>十七、其他支出</t>
  </si>
  <si>
    <t>单位：万元</t>
  </si>
  <si>
    <t xml:space="preserve"> </t>
  </si>
  <si>
    <t>十、一          金额</t>
  </si>
  <si>
    <t>十、一 ％</t>
  </si>
  <si>
    <t>八、保障性住房支出</t>
  </si>
  <si>
    <t xml:space="preserve">十五、粮油物资储备管理事务 </t>
  </si>
  <si>
    <t>十八、预备费</t>
  </si>
  <si>
    <t>收    入    项    目</t>
  </si>
  <si>
    <t>备注</t>
  </si>
  <si>
    <r>
      <t>比实绩</t>
    </r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十、一（％）</t>
    </r>
  </si>
  <si>
    <t>一、税收收入</t>
  </si>
  <si>
    <t>二、非税收入</t>
  </si>
  <si>
    <t>金 额</t>
  </si>
  <si>
    <t>二、税收返还收入</t>
  </si>
  <si>
    <t>二、上解支出</t>
  </si>
  <si>
    <t>支 出 总 计</t>
  </si>
  <si>
    <r>
      <t>收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入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总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计</t>
    </r>
  </si>
  <si>
    <r>
      <t xml:space="preserve"> </t>
    </r>
    <r>
      <rPr>
        <sz val="11"/>
        <rFont val="Times New Roman"/>
        <family val="1"/>
      </rPr>
      <t xml:space="preserve"> </t>
    </r>
  </si>
  <si>
    <t>说 明</t>
    <phoneticPr fontId="33" type="noConversion"/>
  </si>
  <si>
    <t>比实绩
十、一金额</t>
    <phoneticPr fontId="33" type="noConversion"/>
  </si>
  <si>
    <t>九、医疗卫生与计划生育支出</t>
    <phoneticPr fontId="33" type="noConversion"/>
  </si>
  <si>
    <t>项目</t>
  </si>
  <si>
    <t>收  入</t>
    <phoneticPr fontId="39" type="noConversion"/>
  </si>
  <si>
    <t>支  出</t>
    <phoneticPr fontId="39" type="noConversion"/>
  </si>
  <si>
    <t>当年
收支结余</t>
    <phoneticPr fontId="39" type="noConversion"/>
  </si>
  <si>
    <t>金额+、-</t>
    <phoneticPr fontId="38" type="noConversion"/>
  </si>
  <si>
    <t>金额+、-</t>
    <phoneticPr fontId="38" type="noConversion"/>
  </si>
  <si>
    <t>城乡居民基本医疗保险基金</t>
  </si>
  <si>
    <t>合 计</t>
    <phoneticPr fontId="39" type="noConversion"/>
  </si>
  <si>
    <t>一、国有土地使用权出让收入</t>
    <phoneticPr fontId="41" type="noConversion"/>
  </si>
  <si>
    <r>
      <t>增减</t>
    </r>
    <r>
      <rPr>
        <b/>
        <sz val="11"/>
        <rFont val="Times New Roman"/>
        <family val="1"/>
      </rPr>
      <t>%</t>
    </r>
  </si>
  <si>
    <t>一、国有土地使用权出让收入安排的支出</t>
    <phoneticPr fontId="42" type="noConversion"/>
  </si>
  <si>
    <t>上年
结余</t>
    <phoneticPr fontId="38" type="noConversion"/>
  </si>
  <si>
    <t>滚动
结余</t>
    <phoneticPr fontId="38" type="noConversion"/>
  </si>
  <si>
    <t>1、土地出让价款收入</t>
    <phoneticPr fontId="41" type="noConversion"/>
  </si>
  <si>
    <t>2、土地开发支出</t>
    <phoneticPr fontId="41" type="noConversion"/>
  </si>
  <si>
    <t>1、征地和拆迁补偿支出</t>
    <phoneticPr fontId="41" type="noConversion"/>
  </si>
  <si>
    <t>4、补助被征地农民支出</t>
    <phoneticPr fontId="41" type="noConversion"/>
  </si>
  <si>
    <t>科目名称</t>
    <phoneticPr fontId="41" type="noConversion"/>
  </si>
  <si>
    <t>2、 缴纳新增建设用地土地有偿使用费</t>
    <phoneticPr fontId="41" type="noConversion"/>
  </si>
  <si>
    <t>预算数</t>
    <phoneticPr fontId="33" type="noConversion"/>
  </si>
  <si>
    <r>
      <t>收入实绩</t>
    </r>
    <r>
      <rPr>
        <b/>
        <sz val="12"/>
        <rFont val="宋体"/>
        <family val="3"/>
        <charset val="134"/>
      </rPr>
      <t/>
    </r>
    <phoneticPr fontId="33" type="noConversion"/>
  </si>
  <si>
    <t>预算数</t>
    <phoneticPr fontId="41" type="noConversion"/>
  </si>
  <si>
    <t>上年
结转</t>
    <phoneticPr fontId="42" type="noConversion"/>
  </si>
  <si>
    <t>六、动用预算稳定节基金</t>
    <phoneticPr fontId="33" type="noConversion"/>
  </si>
  <si>
    <t>一、一般公共预算支出</t>
    <phoneticPr fontId="33" type="noConversion"/>
  </si>
  <si>
    <t>城乡居民基本养老保险基金</t>
    <phoneticPr fontId="38" type="noConversion"/>
  </si>
  <si>
    <t>说明</t>
    <phoneticPr fontId="41" type="noConversion"/>
  </si>
  <si>
    <r>
      <t>收入
实绩</t>
    </r>
    <r>
      <rPr>
        <b/>
        <sz val="11"/>
        <color indexed="8"/>
        <rFont val="宋体"/>
        <family val="3"/>
        <charset val="134"/>
      </rPr>
      <t/>
    </r>
    <phoneticPr fontId="41" type="noConversion"/>
  </si>
  <si>
    <t>金额
+、-</t>
    <phoneticPr fontId="38" type="noConversion"/>
  </si>
  <si>
    <t>单位：万元</t>
    <phoneticPr fontId="41" type="noConversion"/>
  </si>
  <si>
    <t xml:space="preserve">   ⑴革命老区转移支付资金</t>
    <phoneticPr fontId="9" type="noConversion"/>
  </si>
  <si>
    <t xml:space="preserve">   ⑵生态保护补偿资金</t>
    <phoneticPr fontId="9" type="noConversion"/>
  </si>
  <si>
    <t xml:space="preserve">   ⑶中央均衡性转移支付资金</t>
    <phoneticPr fontId="9" type="noConversion"/>
  </si>
  <si>
    <t xml:space="preserve">   ⑷县级基本财力保障机制增量资金</t>
    <phoneticPr fontId="9" type="noConversion"/>
  </si>
  <si>
    <t>1、均衡性转移支付补助收入</t>
    <phoneticPr fontId="33" type="noConversion"/>
  </si>
  <si>
    <t>2、企业事业单位划转补助</t>
    <phoneticPr fontId="33" type="noConversion"/>
  </si>
  <si>
    <t>5、其他一般性转移支付补助收入</t>
    <phoneticPr fontId="33" type="noConversion"/>
  </si>
  <si>
    <t>1、地税人员经费上划</t>
    <phoneticPr fontId="33" type="noConversion"/>
  </si>
  <si>
    <t>2、药监人员经费上划</t>
    <phoneticPr fontId="33" type="noConversion"/>
  </si>
  <si>
    <t>3、工商人员经费上划</t>
    <phoneticPr fontId="33" type="noConversion"/>
  </si>
  <si>
    <t>4、质监人员经费上划</t>
    <phoneticPr fontId="33" type="noConversion"/>
  </si>
  <si>
    <t>7、一般货物出口退税上解</t>
    <phoneticPr fontId="33" type="noConversion"/>
  </si>
  <si>
    <t>支 出 项 目</t>
    <phoneticPr fontId="33" type="noConversion"/>
  </si>
  <si>
    <t>收 入 项 目</t>
    <phoneticPr fontId="33" type="noConversion"/>
  </si>
  <si>
    <t xml:space="preserve">              单位：万元</t>
    <phoneticPr fontId="33" type="noConversion"/>
  </si>
  <si>
    <t>1、原税收返还收入</t>
    <phoneticPr fontId="33" type="noConversion"/>
  </si>
  <si>
    <t>五、上年结转收入</t>
    <phoneticPr fontId="33" type="noConversion"/>
  </si>
  <si>
    <t xml:space="preserve">   ⑸原中央苏区财力补助资金</t>
    <phoneticPr fontId="9" type="noConversion"/>
  </si>
  <si>
    <t>一般公共预算支出  合计</t>
    <phoneticPr fontId="33" type="noConversion"/>
  </si>
  <si>
    <t xml:space="preserve">   ⑵提前下达财政增量返还资金</t>
    <phoneticPr fontId="33" type="noConversion"/>
  </si>
  <si>
    <t xml:space="preserve">   ⑴提前下达激励性转移支付固定补助基数</t>
    <phoneticPr fontId="33" type="noConversion"/>
  </si>
  <si>
    <t>1、省专款补助</t>
    <phoneticPr fontId="33" type="noConversion"/>
  </si>
  <si>
    <t>2、市专款补助</t>
    <phoneticPr fontId="33" type="noConversion"/>
  </si>
  <si>
    <t>2、增值税“五五分享”税收返还</t>
    <phoneticPr fontId="33" type="noConversion"/>
  </si>
  <si>
    <t xml:space="preserve">   ⑹省级负担代扣 代收和代征税款手续费</t>
    <phoneticPr fontId="9" type="noConversion"/>
  </si>
  <si>
    <t xml:space="preserve">   ⑺财力困难地区转移支付资金</t>
    <phoneticPr fontId="9" type="noConversion"/>
  </si>
  <si>
    <t>3、固定数额补助收入</t>
    <phoneticPr fontId="33" type="noConversion"/>
  </si>
  <si>
    <t>4、中央苏区县建设财力补助</t>
    <phoneticPr fontId="33" type="noConversion"/>
  </si>
  <si>
    <t>5、上解“市监（所）挂钩”资金</t>
    <phoneticPr fontId="33" type="noConversion"/>
  </si>
  <si>
    <r>
      <t>2</t>
    </r>
    <r>
      <rPr>
        <sz val="10"/>
        <rFont val="宋体"/>
        <family val="3"/>
        <charset val="134"/>
      </rPr>
      <t>、上年结转（财力性补助）</t>
    </r>
    <phoneticPr fontId="33" type="noConversion"/>
  </si>
  <si>
    <t>1、上年结转专款</t>
    <phoneticPr fontId="33" type="noConversion"/>
  </si>
  <si>
    <t>收 入 合 计</t>
    <phoneticPr fontId="42" type="noConversion"/>
  </si>
  <si>
    <t>支 出 合 计</t>
    <phoneticPr fontId="42" type="noConversion"/>
  </si>
  <si>
    <t>四、省、市提前下达专款补助收入</t>
    <phoneticPr fontId="33" type="noConversion"/>
  </si>
  <si>
    <t xml:space="preserve">   ⑶ 提前下达协调发展奖资金</t>
    <phoneticPr fontId="33" type="noConversion"/>
  </si>
  <si>
    <t xml:space="preserve">     6、资源税</t>
  </si>
  <si>
    <t xml:space="preserve">     7、城市维护建设税</t>
  </si>
  <si>
    <t xml:space="preserve">     8、房产税</t>
  </si>
  <si>
    <t xml:space="preserve">     9、印花税</t>
  </si>
  <si>
    <t xml:space="preserve">     10、城镇土地使用税</t>
  </si>
  <si>
    <t xml:space="preserve">    11、土地增值税50%</t>
  </si>
  <si>
    <t xml:space="preserve">    12、车船税</t>
  </si>
  <si>
    <t xml:space="preserve">    13、烟叶税</t>
  </si>
  <si>
    <t xml:space="preserve">    14、耕地占用税</t>
  </si>
  <si>
    <t xml:space="preserve">    15、契税</t>
  </si>
  <si>
    <t xml:space="preserve">    1、专项收入</t>
  </si>
  <si>
    <t xml:space="preserve">    2、行政性收费收入</t>
  </si>
  <si>
    <t xml:space="preserve">    3、罚没收入</t>
  </si>
  <si>
    <t xml:space="preserve">    4、国有资源（资产）有偿使用收入</t>
  </si>
  <si>
    <t>一般公共预算收入  合计</t>
    <phoneticPr fontId="33" type="noConversion"/>
  </si>
  <si>
    <t xml:space="preserve">     1、增值税25%</t>
    <phoneticPr fontId="33" type="noConversion"/>
  </si>
  <si>
    <t xml:space="preserve">     2、改征增值税25%</t>
    <phoneticPr fontId="33" type="noConversion"/>
  </si>
  <si>
    <t xml:space="preserve">     3、营业税25%</t>
    <phoneticPr fontId="33" type="noConversion"/>
  </si>
  <si>
    <t xml:space="preserve">     4、企业所得税20%</t>
    <phoneticPr fontId="33" type="noConversion"/>
  </si>
  <si>
    <t xml:space="preserve">     5、个人所得税20%</t>
    <phoneticPr fontId="33" type="noConversion"/>
  </si>
  <si>
    <t xml:space="preserve">    ⑴排污费收入</t>
    <phoneticPr fontId="33" type="noConversion"/>
  </si>
  <si>
    <t xml:space="preserve">    ⑵教育费附加收入</t>
    <phoneticPr fontId="33" type="noConversion"/>
  </si>
  <si>
    <t xml:space="preserve">    ⑶水资源费收入</t>
    <phoneticPr fontId="33" type="noConversion"/>
  </si>
  <si>
    <t xml:space="preserve">    ⑷矿产资源补偿费收入</t>
    <phoneticPr fontId="33" type="noConversion"/>
  </si>
  <si>
    <t xml:space="preserve">    ⑸价格调节基金收入</t>
    <phoneticPr fontId="33" type="noConversion"/>
  </si>
  <si>
    <t xml:space="preserve">    ⑹、地方教育费附加收入</t>
    <phoneticPr fontId="37" type="noConversion"/>
  </si>
  <si>
    <t xml:space="preserve">    ⑺、文化事业建设费收入</t>
    <phoneticPr fontId="37" type="noConversion"/>
  </si>
  <si>
    <t xml:space="preserve">    ⑻、残疾人就业保障金收入</t>
    <phoneticPr fontId="37" type="noConversion"/>
  </si>
  <si>
    <t xml:space="preserve">    ⑼、教育资金收入</t>
    <phoneticPr fontId="37" type="noConversion"/>
  </si>
  <si>
    <t xml:space="preserve">    ⑽、农田水利建设资金收入</t>
    <phoneticPr fontId="37" type="noConversion"/>
  </si>
  <si>
    <t xml:space="preserve">    ⑾、育林基金收入</t>
    <phoneticPr fontId="37" type="noConversion"/>
  </si>
  <si>
    <t xml:space="preserve">    ⑿森林植被恢复费</t>
    <phoneticPr fontId="33" type="noConversion"/>
  </si>
  <si>
    <t xml:space="preserve">    ⒀水利建设专项收入</t>
    <phoneticPr fontId="33" type="noConversion"/>
  </si>
  <si>
    <t xml:space="preserve">    5、 国有资本经营收入</t>
    <phoneticPr fontId="33" type="noConversion"/>
  </si>
  <si>
    <t xml:space="preserve">    7、其他收入</t>
    <phoneticPr fontId="33" type="noConversion"/>
  </si>
  <si>
    <t>3、城市建设支出</t>
    <phoneticPr fontId="41" type="noConversion"/>
  </si>
  <si>
    <t>用于被征地农民养老保险补助。</t>
    <phoneticPr fontId="41" type="noConversion"/>
  </si>
  <si>
    <t>用于征地和拆迁补偿支出。</t>
    <phoneticPr fontId="41" type="noConversion"/>
  </si>
  <si>
    <t xml:space="preserve">    6、政府住房基金收入</t>
    <phoneticPr fontId="33" type="noConversion"/>
  </si>
  <si>
    <t>8、耕地占用税收入预计上解</t>
    <phoneticPr fontId="33" type="noConversion"/>
  </si>
  <si>
    <t>调出
资金</t>
    <phoneticPr fontId="41" type="noConversion"/>
  </si>
  <si>
    <t>七、调入资金</t>
    <phoneticPr fontId="33" type="noConversion"/>
  </si>
  <si>
    <r>
      <t>2017</t>
    </r>
    <r>
      <rPr>
        <b/>
        <sz val="12"/>
        <rFont val="宋体"/>
        <family val="3"/>
        <charset val="134"/>
      </rPr>
      <t>年</t>
    </r>
    <phoneticPr fontId="33" type="noConversion"/>
  </si>
  <si>
    <r>
      <t>2018</t>
    </r>
    <r>
      <rPr>
        <b/>
        <sz val="12"/>
        <rFont val="宋体"/>
        <family val="3"/>
        <charset val="134"/>
      </rPr>
      <t>年县本级收入计划</t>
    </r>
    <phoneticPr fontId="33" type="noConversion"/>
  </si>
  <si>
    <r>
      <t>201</t>
    </r>
    <r>
      <rPr>
        <b/>
        <sz val="12"/>
        <rFont val="宋体"/>
        <family val="3"/>
        <charset val="134"/>
      </rPr>
      <t>7</t>
    </r>
    <r>
      <rPr>
        <b/>
        <sz val="12"/>
        <rFont val="宋体"/>
        <family val="3"/>
        <charset val="134"/>
      </rPr>
      <t>年
预算安排</t>
    </r>
    <phoneticPr fontId="33" type="noConversion"/>
  </si>
  <si>
    <r>
      <t>201</t>
    </r>
    <r>
      <rPr>
        <b/>
        <sz val="12"/>
        <rFont val="宋体"/>
        <family val="3"/>
        <charset val="134"/>
      </rPr>
      <t>8</t>
    </r>
    <r>
      <rPr>
        <b/>
        <sz val="12"/>
        <rFont val="宋体"/>
        <family val="3"/>
        <charset val="134"/>
      </rPr>
      <t>年
预算安排</t>
    </r>
    <phoneticPr fontId="33" type="noConversion"/>
  </si>
  <si>
    <t>2018年比2017年增减</t>
    <phoneticPr fontId="33" type="noConversion"/>
  </si>
  <si>
    <t>2017年</t>
    <phoneticPr fontId="41" type="noConversion"/>
  </si>
  <si>
    <r>
      <t>2018</t>
    </r>
    <r>
      <rPr>
        <b/>
        <sz val="12"/>
        <rFont val="宋体"/>
        <family val="3"/>
        <charset val="134"/>
      </rPr>
      <t>年县本级收入计划</t>
    </r>
    <phoneticPr fontId="33" type="noConversion"/>
  </si>
  <si>
    <r>
      <t>2017</t>
    </r>
    <r>
      <rPr>
        <b/>
        <sz val="11"/>
        <color indexed="8"/>
        <rFont val="宋体"/>
        <family val="3"/>
        <charset val="134"/>
      </rPr>
      <t>年
支出预算</t>
    </r>
    <phoneticPr fontId="41" type="noConversion"/>
  </si>
  <si>
    <r>
      <t>2018</t>
    </r>
    <r>
      <rPr>
        <b/>
        <sz val="11"/>
        <color indexed="8"/>
        <rFont val="宋体"/>
        <family val="3"/>
        <charset val="134"/>
      </rPr>
      <t>年
支出预算</t>
    </r>
    <phoneticPr fontId="42" type="noConversion"/>
  </si>
  <si>
    <t>二、大中型水库移民后期扶持基金收入</t>
    <phoneticPr fontId="41" type="noConversion"/>
  </si>
  <si>
    <t>三、小型水库移民后期扶持基金收入</t>
    <phoneticPr fontId="41" type="noConversion"/>
  </si>
  <si>
    <t>四、农业土地开发资金收入</t>
    <phoneticPr fontId="41" type="noConversion"/>
  </si>
  <si>
    <t>五、城市公用事业附加收入</t>
    <phoneticPr fontId="41" type="noConversion"/>
  </si>
  <si>
    <t>六、彩票公益金收入</t>
    <phoneticPr fontId="41" type="noConversion"/>
  </si>
  <si>
    <t>七、城市基础设施配套费收入</t>
    <phoneticPr fontId="41" type="noConversion"/>
  </si>
  <si>
    <t>八、污水处理费收入</t>
    <phoneticPr fontId="41" type="noConversion"/>
  </si>
  <si>
    <t>二、大中型水库移民后期扶持基金支出</t>
    <phoneticPr fontId="41" type="noConversion"/>
  </si>
  <si>
    <t>三、小型水库移民后期扶持基金支出</t>
    <phoneticPr fontId="41" type="noConversion"/>
  </si>
  <si>
    <t>五、城市公用事业附加收入安排的支出</t>
    <phoneticPr fontId="41" type="noConversion"/>
  </si>
  <si>
    <t>六、彩票公益金安排的支出</t>
    <phoneticPr fontId="41" type="noConversion"/>
  </si>
  <si>
    <t>七、城市基础设施配套费安排的支出</t>
    <phoneticPr fontId="41" type="noConversion"/>
  </si>
  <si>
    <t>八、污水处理费安排的支出</t>
    <phoneticPr fontId="41" type="noConversion"/>
  </si>
  <si>
    <r>
      <t>2017</t>
    </r>
    <r>
      <rPr>
        <b/>
        <sz val="11"/>
        <color indexed="8"/>
        <rFont val="宋体"/>
        <family val="3"/>
        <charset val="134"/>
      </rPr>
      <t>年
收入实绩</t>
    </r>
    <phoneticPr fontId="39" type="noConversion"/>
  </si>
  <si>
    <r>
      <t>2018</t>
    </r>
    <r>
      <rPr>
        <b/>
        <sz val="11"/>
        <color indexed="8"/>
        <rFont val="宋体"/>
        <family val="3"/>
        <charset val="134"/>
      </rPr>
      <t>年
收入预算</t>
    </r>
    <phoneticPr fontId="39" type="noConversion"/>
  </si>
  <si>
    <r>
      <t>2017</t>
    </r>
    <r>
      <rPr>
        <b/>
        <sz val="11"/>
        <color indexed="8"/>
        <rFont val="宋体"/>
        <family val="3"/>
        <charset val="134"/>
      </rPr>
      <t>年
实际支出</t>
    </r>
    <phoneticPr fontId="39" type="noConversion"/>
  </si>
  <si>
    <r>
      <t>2018</t>
    </r>
    <r>
      <rPr>
        <b/>
        <sz val="11"/>
        <color indexed="8"/>
        <rFont val="宋体"/>
        <family val="3"/>
        <charset val="134"/>
      </rPr>
      <t>年
预算支出</t>
    </r>
    <phoneticPr fontId="39" type="noConversion"/>
  </si>
  <si>
    <t>含：水质净化所污水厂运营经费587万。</t>
    <phoneticPr fontId="41" type="noConversion"/>
  </si>
  <si>
    <t xml:space="preserve">梅潭河周边土地2014年整治续期（二期）整体开发项目，现贷款余额2亿元，2018年到期应偿还本金1亿元，付息930万元。
</t>
    <phoneticPr fontId="36" type="noConversion"/>
  </si>
  <si>
    <t>三、一般性转移支付补助收入</t>
    <phoneticPr fontId="33" type="noConversion"/>
  </si>
  <si>
    <t>主要是用于公益事业方面支出。</t>
    <phoneticPr fontId="41" type="noConversion"/>
  </si>
  <si>
    <t>3、成品油价格和税费改革税收返还</t>
    <phoneticPr fontId="33" type="noConversion"/>
  </si>
  <si>
    <t>5、其他国有土地使用权出让收入安排的支出</t>
    <phoneticPr fontId="41" type="noConversion"/>
  </si>
  <si>
    <t>6、债务付息支出--国有土地使用权出让金债务付息支出</t>
    <phoneticPr fontId="41" type="noConversion"/>
  </si>
  <si>
    <t>地方政府专项债券余额42400万元，应付利息1550万元。</t>
    <phoneticPr fontId="41" type="noConversion"/>
  </si>
  <si>
    <t>含：县国土局测绘专项477万元，土地利用报批90万元，村级土地利用总体规划150万元，地质灾害防治313万元，增值收益上缴上级支出安排1000万元。</t>
    <phoneticPr fontId="41" type="noConversion"/>
  </si>
  <si>
    <t>6、法、检两院统管上划经费基数</t>
    <phoneticPr fontId="33" type="noConversion"/>
  </si>
  <si>
    <t>四、农业土地开发资金支出</t>
    <phoneticPr fontId="42" type="noConversion"/>
  </si>
  <si>
    <t>主要用于农业土地开发方面支出。</t>
    <phoneticPr fontId="41" type="noConversion"/>
  </si>
  <si>
    <t>收支差额</t>
    <phoneticPr fontId="33" type="noConversion"/>
  </si>
  <si>
    <t>附件二</t>
    <phoneticPr fontId="88" type="noConversion"/>
  </si>
  <si>
    <r>
      <t>一、一般公共预算收入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增长</t>
    </r>
    <r>
      <rPr>
        <b/>
        <sz val="11"/>
        <rFont val="Times New Roman"/>
        <family val="1"/>
      </rPr>
      <t>1%)</t>
    </r>
    <phoneticPr fontId="33" type="noConversion"/>
  </si>
  <si>
    <t>附件一</t>
    <phoneticPr fontId="9" type="noConversion"/>
  </si>
  <si>
    <t>附件三</t>
    <phoneticPr fontId="88" type="noConversion"/>
  </si>
  <si>
    <t>附件四</t>
    <phoneticPr fontId="9" type="noConversion"/>
  </si>
  <si>
    <t>附件五</t>
    <phoneticPr fontId="9" type="noConversion"/>
  </si>
  <si>
    <t>二○一八年大埔县一般公共预算收支总表</t>
    <phoneticPr fontId="33" type="noConversion"/>
  </si>
  <si>
    <t>二○一八年大埔县一般公共预算收入表</t>
    <phoneticPr fontId="33" type="noConversion"/>
  </si>
  <si>
    <t>二○一八年大埔县一般公共预算支出表</t>
    <phoneticPr fontId="33" type="noConversion"/>
  </si>
  <si>
    <t>二○一八年大埔县政府性基金预算收支总表</t>
    <phoneticPr fontId="42" type="noConversion"/>
  </si>
  <si>
    <r>
      <t>二○一八年大埔县</t>
    </r>
    <r>
      <rPr>
        <sz val="22"/>
        <color indexed="8"/>
        <rFont val="黑体"/>
        <family val="3"/>
        <charset val="134"/>
      </rPr>
      <t>社会保险基金预算收支总表</t>
    </r>
    <phoneticPr fontId="39" type="noConversion"/>
  </si>
  <si>
    <t>含：县城自来水管网扩容改造工程；2017年度村庄规划编制工作经费；虎源路应急避险场所建设；镇级污水处理厂及配套管网工程PPP项目应付服务费。</t>
    <phoneticPr fontId="9" type="noConversion"/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</si>
</sst>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76" formatCode="0.0"/>
    <numFmt numFmtId="177" formatCode="_ * #,##0.000_ ;_ * \-#,##0.000_ ;_ * &quot;-&quot;??_ ;_ @_ "/>
    <numFmt numFmtId="178" formatCode="0.0_);[Red]\(0.0\)"/>
    <numFmt numFmtId="179" formatCode="0.0_ "/>
    <numFmt numFmtId="180" formatCode="0.00_ "/>
    <numFmt numFmtId="181" formatCode="0_ "/>
    <numFmt numFmtId="182" formatCode="0_);[Red]\(0\)"/>
    <numFmt numFmtId="183" formatCode="#,##0_ "/>
    <numFmt numFmtId="184" formatCode="_ * #,##0_ ;_ * \-#,##0_ ;_ * &quot;-&quot;??_ ;_ @_ "/>
    <numFmt numFmtId="185" formatCode="#,##0.0_ "/>
  </numFmts>
  <fonts count="91">
    <font>
      <sz val="12"/>
      <name val="Times New Roman"/>
      <family val="1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2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9"/>
      <name val="Times New Roman"/>
      <family val="1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22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8"/>
      <name val="黑体"/>
      <family val="3"/>
      <charset val="134"/>
    </font>
    <font>
      <b/>
      <sz val="11"/>
      <name val="宋体"/>
      <family val="3"/>
      <charset val="134"/>
    </font>
    <font>
      <sz val="22"/>
      <color indexed="8"/>
      <name val="黑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22"/>
      <color theme="1"/>
      <name val="黑体"/>
      <family val="3"/>
      <charset val="134"/>
    </font>
    <font>
      <sz val="11"/>
      <color theme="0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6"/>
      <name val="黑体"/>
      <family val="3"/>
      <charset val="134"/>
    </font>
    <font>
      <sz val="22"/>
      <name val="黑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32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0" borderId="0"/>
    <xf numFmtId="0" fontId="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43" fontId="32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32" fillId="4" borderId="9" applyNumberFormat="0" applyFont="0" applyAlignment="0" applyProtection="0">
      <alignment vertical="center"/>
    </xf>
  </cellStyleXfs>
  <cellXfs count="237">
    <xf numFmtId="0" fontId="6" fillId="0" borderId="0" xfId="0" applyFont="1"/>
    <xf numFmtId="0" fontId="6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Continuous"/>
      <protection locked="0"/>
    </xf>
    <xf numFmtId="0" fontId="6" fillId="0" borderId="0" xfId="0" applyFont="1" applyAlignment="1">
      <alignment vertical="center"/>
    </xf>
    <xf numFmtId="177" fontId="6" fillId="0" borderId="0" xfId="35" applyNumberFormat="1" applyFont="1" applyAlignment="1" applyProtection="1">
      <alignment horizontal="left"/>
      <protection locked="0"/>
    </xf>
    <xf numFmtId="0" fontId="6" fillId="0" borderId="0" xfId="0" applyFont="1" applyAlignment="1"/>
    <xf numFmtId="181" fontId="6" fillId="0" borderId="0" xfId="0" applyNumberFormat="1" applyFont="1" applyProtection="1">
      <protection locked="0"/>
    </xf>
    <xf numFmtId="181" fontId="15" fillId="0" borderId="1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Protection="1"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Protection="1">
      <protection locked="0"/>
    </xf>
    <xf numFmtId="180" fontId="15" fillId="0" borderId="10" xfId="0" applyNumberFormat="1" applyFont="1" applyBorder="1" applyAlignment="1" applyProtection="1">
      <alignment horizontal="center" vertical="center" wrapText="1"/>
      <protection locked="0"/>
    </xf>
    <xf numFmtId="180" fontId="6" fillId="0" borderId="0" xfId="0" applyNumberFormat="1" applyFont="1" applyAlignment="1" applyProtection="1">
      <alignment horizontal="righ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1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176" fontId="0" fillId="0" borderId="0" xfId="0" applyNumberFormat="1" applyFont="1" applyProtection="1">
      <protection locked="0"/>
    </xf>
    <xf numFmtId="0" fontId="35" fillId="0" borderId="13" xfId="0" applyFont="1" applyBorder="1" applyAlignment="1" applyProtection="1">
      <alignment horizontal="center"/>
      <protection locked="0"/>
    </xf>
    <xf numFmtId="0" fontId="34" fillId="0" borderId="0" xfId="0" applyFont="1" applyProtection="1">
      <protection locked="0"/>
    </xf>
    <xf numFmtId="0" fontId="35" fillId="0" borderId="12" xfId="0" applyFont="1" applyBorder="1" applyProtection="1">
      <protection locked="0"/>
    </xf>
    <xf numFmtId="0" fontId="35" fillId="0" borderId="10" xfId="0" applyFont="1" applyFill="1" applyBorder="1" applyProtection="1">
      <protection locked="0"/>
    </xf>
    <xf numFmtId="179" fontId="1" fillId="0" borderId="0" xfId="0" applyNumberFormat="1" applyFont="1" applyBorder="1" applyAlignment="1" applyProtection="1">
      <alignment horizontal="centerContinuous"/>
      <protection locked="0"/>
    </xf>
    <xf numFmtId="179" fontId="6" fillId="0" borderId="0" xfId="0" applyNumberFormat="1" applyFont="1" applyBorder="1" applyProtection="1">
      <protection locked="0"/>
    </xf>
    <xf numFmtId="181" fontId="6" fillId="0" borderId="0" xfId="0" applyNumberFormat="1" applyFont="1" applyFill="1" applyAlignment="1" applyProtection="1">
      <alignment horizontal="center"/>
      <protection locked="0"/>
    </xf>
    <xf numFmtId="0" fontId="4" fillId="0" borderId="12" xfId="0" applyFont="1" applyBorder="1" applyProtection="1">
      <protection locked="0"/>
    </xf>
    <xf numFmtId="0" fontId="4" fillId="0" borderId="10" xfId="0" applyFont="1" applyFill="1" applyBorder="1" applyProtection="1">
      <protection locked="0"/>
    </xf>
    <xf numFmtId="0" fontId="1" fillId="18" borderId="0" xfId="0" applyFont="1" applyFill="1" applyBorder="1" applyAlignment="1" applyProtection="1">
      <alignment horizontal="centerContinuous"/>
      <protection locked="0"/>
    </xf>
    <xf numFmtId="0" fontId="6" fillId="18" borderId="0" xfId="0" applyFont="1" applyFill="1" applyBorder="1" applyProtection="1">
      <protection locked="0"/>
    </xf>
    <xf numFmtId="0" fontId="0" fillId="0" borderId="0" xfId="0" applyAlignment="1">
      <alignment vertical="center"/>
    </xf>
    <xf numFmtId="179" fontId="40" fillId="18" borderId="10" xfId="0" applyNumberFormat="1" applyFont="1" applyFill="1" applyBorder="1" applyAlignment="1">
      <alignment horizontal="center" vertical="center" wrapText="1"/>
    </xf>
    <xf numFmtId="180" fontId="40" fillId="18" borderId="10" xfId="0" applyNumberFormat="1" applyFont="1" applyFill="1" applyBorder="1" applyAlignment="1">
      <alignment horizontal="center" vertical="center" wrapText="1"/>
    </xf>
    <xf numFmtId="184" fontId="0" fillId="0" borderId="10" xfId="35" applyNumberFormat="1" applyFont="1" applyBorder="1" applyAlignment="1">
      <alignment horizontal="center" vertical="center"/>
    </xf>
    <xf numFmtId="10" fontId="0" fillId="0" borderId="10" xfId="35" applyNumberFormat="1" applyFont="1" applyBorder="1" applyAlignment="1">
      <alignment horizontal="center" vertical="center"/>
    </xf>
    <xf numFmtId="0" fontId="70" fillId="0" borderId="14" xfId="0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84" fontId="3" fillId="0" borderId="16" xfId="0" applyNumberFormat="1" applyFont="1" applyBorder="1" applyAlignment="1">
      <alignment vertical="center"/>
    </xf>
    <xf numFmtId="10" fontId="3" fillId="0" borderId="16" xfId="35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46" fillId="0" borderId="12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181" fontId="71" fillId="0" borderId="16" xfId="0" applyNumberFormat="1" applyFont="1" applyBorder="1" applyAlignment="1">
      <alignment horizontal="center" vertical="center"/>
    </xf>
    <xf numFmtId="0" fontId="13" fillId="18" borderId="10" xfId="0" applyNumberFormat="1" applyFont="1" applyFill="1" applyBorder="1" applyAlignment="1" applyProtection="1">
      <alignment horizontal="left" vertical="center"/>
    </xf>
    <xf numFmtId="0" fontId="13" fillId="18" borderId="12" xfId="0" applyNumberFormat="1" applyFont="1" applyFill="1" applyBorder="1" applyAlignment="1" applyProtection="1">
      <alignment horizontal="left" vertical="center"/>
    </xf>
    <xf numFmtId="0" fontId="72" fillId="0" borderId="13" xfId="0" applyFont="1" applyBorder="1" applyAlignment="1">
      <alignment horizontal="center" vertical="center"/>
    </xf>
    <xf numFmtId="0" fontId="72" fillId="0" borderId="16" xfId="0" applyFont="1" applyBorder="1" applyAlignment="1">
      <alignment horizontal="center" vertical="center"/>
    </xf>
    <xf numFmtId="0" fontId="48" fillId="18" borderId="12" xfId="0" applyNumberFormat="1" applyFont="1" applyFill="1" applyBorder="1" applyAlignment="1" applyProtection="1">
      <alignment horizontal="left" vertical="center"/>
    </xf>
    <xf numFmtId="181" fontId="50" fillId="0" borderId="10" xfId="0" applyNumberFormat="1" applyFont="1" applyBorder="1" applyAlignment="1" applyProtection="1">
      <alignment horizontal="center" vertical="center" wrapText="1"/>
      <protection locked="0"/>
    </xf>
    <xf numFmtId="0" fontId="50" fillId="0" borderId="18" xfId="0" applyFont="1" applyBorder="1" applyAlignment="1" applyProtection="1">
      <alignment horizontal="center" vertical="center" wrapText="1"/>
      <protection locked="0"/>
    </xf>
    <xf numFmtId="0" fontId="51" fillId="0" borderId="0" xfId="0" applyFont="1" applyAlignment="1">
      <alignment horizontal="center" vertical="center"/>
    </xf>
    <xf numFmtId="0" fontId="0" fillId="18" borderId="0" xfId="0" applyFont="1" applyFill="1" applyAlignment="1">
      <alignment vertical="center"/>
    </xf>
    <xf numFmtId="0" fontId="13" fillId="0" borderId="12" xfId="0" applyFont="1" applyBorder="1" applyAlignment="1" applyProtection="1">
      <alignment vertical="center"/>
      <protection locked="0"/>
    </xf>
    <xf numFmtId="181" fontId="13" fillId="18" borderId="10" xfId="0" applyNumberFormat="1" applyFont="1" applyFill="1" applyBorder="1" applyAlignment="1" applyProtection="1">
      <alignment vertical="center"/>
      <protection locked="0"/>
    </xf>
    <xf numFmtId="181" fontId="13" fillId="18" borderId="10" xfId="0" applyNumberFormat="1" applyFont="1" applyFill="1" applyBorder="1" applyAlignment="1" applyProtection="1">
      <alignment vertical="center" wrapText="1"/>
      <protection locked="0"/>
    </xf>
    <xf numFmtId="0" fontId="13" fillId="0" borderId="10" xfId="0" applyFont="1" applyBorder="1" applyAlignment="1" applyProtection="1">
      <alignment vertical="center"/>
      <protection locked="0"/>
    </xf>
    <xf numFmtId="0" fontId="73" fillId="0" borderId="0" xfId="0" applyFont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0" fillId="0" borderId="14" xfId="0" applyFont="1" applyBorder="1" applyAlignment="1">
      <alignment vertical="center" wrapText="1"/>
    </xf>
    <xf numFmtId="0" fontId="54" fillId="0" borderId="12" xfId="0" applyFont="1" applyBorder="1" applyAlignment="1">
      <alignment horizontal="center" vertical="center" wrapText="1"/>
    </xf>
    <xf numFmtId="0" fontId="58" fillId="0" borderId="12" xfId="0" applyFont="1" applyBorder="1" applyProtection="1">
      <protection locked="0"/>
    </xf>
    <xf numFmtId="0" fontId="56" fillId="0" borderId="12" xfId="0" applyFont="1" applyBorder="1" applyProtection="1">
      <protection locked="0"/>
    </xf>
    <xf numFmtId="185" fontId="56" fillId="0" borderId="12" xfId="0" applyNumberFormat="1" applyFont="1" applyFill="1" applyBorder="1" applyAlignment="1">
      <alignment vertical="center" wrapText="1"/>
    </xf>
    <xf numFmtId="185" fontId="56" fillId="0" borderId="12" xfId="27" applyNumberFormat="1" applyFont="1" applyFill="1" applyBorder="1" applyAlignment="1">
      <alignment vertical="center" wrapText="1"/>
    </xf>
    <xf numFmtId="0" fontId="57" fillId="0" borderId="10" xfId="0" applyFont="1" applyFill="1" applyBorder="1" applyProtection="1">
      <protection locked="0"/>
    </xf>
    <xf numFmtId="0" fontId="56" fillId="0" borderId="10" xfId="0" applyFont="1" applyFill="1" applyBorder="1" applyProtection="1">
      <protection locked="0"/>
    </xf>
    <xf numFmtId="0" fontId="58" fillId="0" borderId="20" xfId="0" applyFont="1" applyFill="1" applyBorder="1" applyAlignment="1" applyProtection="1">
      <alignment horizontal="center"/>
      <protection locked="0"/>
    </xf>
    <xf numFmtId="181" fontId="75" fillId="0" borderId="21" xfId="0" applyNumberFormat="1" applyFont="1" applyFill="1" applyBorder="1" applyAlignment="1" applyProtection="1">
      <alignment horizontal="center"/>
    </xf>
    <xf numFmtId="0" fontId="8" fillId="0" borderId="10" xfId="0" applyFont="1" applyFill="1" applyBorder="1" applyProtection="1">
      <protection locked="0"/>
    </xf>
    <xf numFmtId="0" fontId="58" fillId="0" borderId="22" xfId="0" applyFont="1" applyFill="1" applyBorder="1" applyAlignment="1" applyProtection="1">
      <alignment horizontal="center" vertical="center"/>
      <protection locked="0"/>
    </xf>
    <xf numFmtId="0" fontId="58" fillId="0" borderId="23" xfId="0" applyFont="1" applyBorder="1" applyAlignment="1" applyProtection="1">
      <alignment horizontal="center" vertical="center"/>
      <protection locked="0"/>
    </xf>
    <xf numFmtId="0" fontId="58" fillId="0" borderId="15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75" fillId="0" borderId="16" xfId="0" applyFont="1" applyFill="1" applyBorder="1" applyAlignment="1" applyProtection="1">
      <alignment horizontal="center" vertical="center"/>
    </xf>
    <xf numFmtId="178" fontId="58" fillId="0" borderId="12" xfId="0" applyNumberFormat="1" applyFont="1" applyBorder="1" applyAlignment="1">
      <alignment horizontal="center" vertical="center" wrapText="1"/>
    </xf>
    <xf numFmtId="0" fontId="57" fillId="0" borderId="14" xfId="0" applyFont="1" applyBorder="1" applyAlignment="1">
      <alignment vertical="center" wrapText="1"/>
    </xf>
    <xf numFmtId="0" fontId="57" fillId="0" borderId="14" xfId="0" applyFont="1" applyBorder="1" applyAlignment="1" applyProtection="1">
      <alignment vertical="center" wrapText="1"/>
      <protection locked="0"/>
    </xf>
    <xf numFmtId="0" fontId="76" fillId="0" borderId="10" xfId="0" applyFont="1" applyFill="1" applyBorder="1" applyAlignment="1" applyProtection="1">
      <alignment horizontal="center" vertical="center"/>
      <protection locked="0"/>
    </xf>
    <xf numFmtId="0" fontId="76" fillId="18" borderId="10" xfId="0" applyFont="1" applyFill="1" applyBorder="1" applyAlignment="1" applyProtection="1">
      <alignment horizontal="center" vertical="center"/>
      <protection locked="0"/>
    </xf>
    <xf numFmtId="0" fontId="76" fillId="0" borderId="10" xfId="0" applyNumberFormat="1" applyFont="1" applyFill="1" applyBorder="1" applyAlignment="1" applyProtection="1">
      <alignment horizontal="center" vertical="center"/>
      <protection locked="0"/>
    </xf>
    <xf numFmtId="181" fontId="57" fillId="18" borderId="14" xfId="0" applyNumberFormat="1" applyFont="1" applyFill="1" applyBorder="1" applyAlignment="1" applyProtection="1">
      <alignment horizontal="center" vertical="center"/>
      <protection locked="0"/>
    </xf>
    <xf numFmtId="0" fontId="76" fillId="0" borderId="14" xfId="0" applyFont="1" applyFill="1" applyBorder="1" applyAlignment="1" applyProtection="1">
      <alignment horizontal="center"/>
      <protection locked="0"/>
    </xf>
    <xf numFmtId="0" fontId="76" fillId="0" borderId="14" xfId="0" applyFont="1" applyFill="1" applyBorder="1" applyAlignment="1" applyProtection="1">
      <alignment horizontal="center" vertical="center"/>
      <protection locked="0"/>
    </xf>
    <xf numFmtId="0" fontId="9" fillId="18" borderId="12" xfId="0" applyNumberFormat="1" applyFont="1" applyFill="1" applyBorder="1" applyAlignment="1" applyProtection="1">
      <alignment horizontal="left" vertical="center"/>
    </xf>
    <xf numFmtId="181" fontId="13" fillId="18" borderId="12" xfId="0" applyNumberFormat="1" applyFont="1" applyFill="1" applyBorder="1" applyAlignment="1" applyProtection="1">
      <alignment vertical="center"/>
      <protection locked="0"/>
    </xf>
    <xf numFmtId="0" fontId="14" fillId="0" borderId="12" xfId="0" applyFont="1" applyBorder="1" applyProtection="1">
      <protection locked="0"/>
    </xf>
    <xf numFmtId="0" fontId="62" fillId="0" borderId="12" xfId="0" applyFont="1" applyBorder="1" applyAlignment="1" applyProtection="1">
      <alignment horizontal="left" vertical="center"/>
      <protection locked="0"/>
    </xf>
    <xf numFmtId="185" fontId="13" fillId="0" borderId="12" xfId="0" applyNumberFormat="1" applyFont="1" applyFill="1" applyBorder="1" applyAlignment="1">
      <alignment vertical="center" wrapText="1"/>
    </xf>
    <xf numFmtId="0" fontId="13" fillId="0" borderId="12" xfId="0" applyFont="1" applyBorder="1" applyProtection="1">
      <protection locked="0"/>
    </xf>
    <xf numFmtId="185" fontId="13" fillId="0" borderId="24" xfId="27" applyNumberFormat="1" applyFont="1" applyFill="1" applyBorder="1" applyAlignment="1">
      <alignment vertical="center" wrapText="1"/>
    </xf>
    <xf numFmtId="0" fontId="71" fillId="0" borderId="10" xfId="0" applyFont="1" applyBorder="1" applyAlignment="1">
      <alignment horizontal="center" vertical="center" wrapText="1"/>
    </xf>
    <xf numFmtId="0" fontId="13" fillId="0" borderId="10" xfId="0" applyFont="1" applyFill="1" applyBorder="1" applyProtection="1">
      <protection locked="0"/>
    </xf>
    <xf numFmtId="0" fontId="63" fillId="0" borderId="14" xfId="0" applyFont="1" applyBorder="1" applyAlignment="1">
      <alignment vertical="center" wrapText="1"/>
    </xf>
    <xf numFmtId="0" fontId="78" fillId="0" borderId="17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0" fillId="18" borderId="10" xfId="0" applyFont="1" applyFill="1" applyBorder="1" applyAlignment="1">
      <alignment horizontal="center" vertical="center"/>
    </xf>
    <xf numFmtId="0" fontId="71" fillId="0" borderId="16" xfId="0" applyFont="1" applyBorder="1" applyAlignment="1">
      <alignment horizontal="center" vertical="center"/>
    </xf>
    <xf numFmtId="181" fontId="44" fillId="18" borderId="10" xfId="0" applyNumberFormat="1" applyFont="1" applyFill="1" applyBorder="1" applyAlignment="1" applyProtection="1">
      <alignment horizontal="center" vertical="center" wrapText="1"/>
      <protection locked="0"/>
    </xf>
    <xf numFmtId="181" fontId="8" fillId="18" borderId="10" xfId="0" applyNumberFormat="1" applyFont="1" applyFill="1" applyBorder="1" applyAlignment="1" applyProtection="1">
      <alignment horizontal="center" vertical="center" wrapText="1"/>
      <protection locked="0"/>
    </xf>
    <xf numFmtId="181" fontId="44" fillId="18" borderId="10" xfId="0" applyNumberFormat="1" applyFont="1" applyFill="1" applyBorder="1" applyAlignment="1" applyProtection="1">
      <alignment horizontal="center" vertical="center"/>
      <protection locked="0"/>
    </xf>
    <xf numFmtId="181" fontId="45" fillId="12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Protection="1">
      <protection locked="0"/>
    </xf>
    <xf numFmtId="0" fontId="57" fillId="0" borderId="12" xfId="0" applyFont="1" applyBorder="1" applyAlignment="1" applyProtection="1">
      <alignment vertical="center"/>
    </xf>
    <xf numFmtId="183" fontId="58" fillId="0" borderId="10" xfId="0" applyNumberFormat="1" applyFont="1" applyBorder="1" applyAlignment="1">
      <alignment horizontal="center" vertical="center" wrapText="1"/>
    </xf>
    <xf numFmtId="183" fontId="58" fillId="18" borderId="10" xfId="0" applyNumberFormat="1" applyFont="1" applyFill="1" applyBorder="1" applyAlignment="1">
      <alignment horizontal="center" vertical="center" wrapText="1"/>
    </xf>
    <xf numFmtId="2" fontId="58" fillId="0" borderId="10" xfId="0" applyNumberFormat="1" applyFont="1" applyBorder="1" applyAlignment="1" applyProtection="1">
      <alignment horizontal="center" vertical="center"/>
    </xf>
    <xf numFmtId="183" fontId="57" fillId="0" borderId="10" xfId="0" applyNumberFormat="1" applyFont="1" applyBorder="1" applyAlignment="1">
      <alignment horizontal="center" vertical="center" wrapText="1"/>
    </xf>
    <xf numFmtId="183" fontId="57" fillId="18" borderId="10" xfId="0" applyNumberFormat="1" applyFont="1" applyFill="1" applyBorder="1" applyAlignment="1">
      <alignment horizontal="center" vertical="center" wrapText="1"/>
    </xf>
    <xf numFmtId="2" fontId="57" fillId="0" borderId="10" xfId="0" applyNumberFormat="1" applyFont="1" applyBorder="1" applyAlignment="1" applyProtection="1">
      <alignment horizontal="center" vertical="center"/>
    </xf>
    <xf numFmtId="183" fontId="57" fillId="18" borderId="10" xfId="0" applyNumberFormat="1" applyFont="1" applyFill="1" applyBorder="1" applyAlignment="1">
      <alignment horizontal="center" vertical="center"/>
    </xf>
    <xf numFmtId="183" fontId="57" fillId="18" borderId="10" xfId="0" applyNumberFormat="1" applyFont="1" applyFill="1" applyBorder="1" applyAlignment="1" applyProtection="1">
      <alignment horizontal="center" vertical="center"/>
      <protection locked="0"/>
    </xf>
    <xf numFmtId="0" fontId="57" fillId="0" borderId="13" xfId="0" applyFont="1" applyBorder="1" applyAlignment="1" applyProtection="1">
      <alignment vertical="center"/>
      <protection locked="0"/>
    </xf>
    <xf numFmtId="183" fontId="57" fillId="0" borderId="16" xfId="0" applyNumberFormat="1" applyFont="1" applyBorder="1" applyAlignment="1">
      <alignment horizontal="center" vertical="center" wrapText="1"/>
    </xf>
    <xf numFmtId="183" fontId="57" fillId="18" borderId="16" xfId="0" applyNumberFormat="1" applyFont="1" applyFill="1" applyBorder="1" applyAlignment="1">
      <alignment horizontal="center" vertical="center" wrapText="1"/>
    </xf>
    <xf numFmtId="2" fontId="57" fillId="0" borderId="16" xfId="0" applyNumberFormat="1" applyFont="1" applyBorder="1" applyAlignment="1" applyProtection="1">
      <alignment horizontal="center" vertical="center"/>
    </xf>
    <xf numFmtId="0" fontId="57" fillId="0" borderId="17" xfId="0" applyFont="1" applyBorder="1" applyAlignment="1" applyProtection="1">
      <alignment vertical="center" wrapText="1"/>
      <protection locked="0"/>
    </xf>
    <xf numFmtId="184" fontId="3" fillId="0" borderId="16" xfId="0" applyNumberFormat="1" applyFont="1" applyBorder="1" applyAlignment="1">
      <alignment horizontal="center" vertical="center"/>
    </xf>
    <xf numFmtId="0" fontId="64" fillId="0" borderId="12" xfId="0" applyFont="1" applyBorder="1" applyAlignment="1" applyProtection="1">
      <alignment vertical="center"/>
      <protection locked="0"/>
    </xf>
    <xf numFmtId="0" fontId="69" fillId="0" borderId="12" xfId="0" applyFont="1" applyBorder="1" applyAlignment="1">
      <alignment horizontal="left" vertical="center"/>
    </xf>
    <xf numFmtId="0" fontId="69" fillId="0" borderId="12" xfId="0" applyFont="1" applyBorder="1" applyAlignment="1">
      <alignment vertical="center"/>
    </xf>
    <xf numFmtId="181" fontId="77" fillId="0" borderId="14" xfId="0" applyNumberFormat="1" applyFont="1" applyBorder="1" applyProtection="1"/>
    <xf numFmtId="0" fontId="75" fillId="0" borderId="12" xfId="0" applyFont="1" applyBorder="1" applyAlignment="1" applyProtection="1">
      <alignment horizontal="left"/>
      <protection locked="0"/>
    </xf>
    <xf numFmtId="181" fontId="77" fillId="0" borderId="10" xfId="0" applyNumberFormat="1" applyFont="1" applyBorder="1" applyProtection="1"/>
    <xf numFmtId="180" fontId="77" fillId="0" borderId="10" xfId="0" applyNumberFormat="1" applyFont="1" applyBorder="1" applyAlignment="1" applyProtection="1">
      <alignment horizontal="right"/>
    </xf>
    <xf numFmtId="181" fontId="77" fillId="18" borderId="10" xfId="0" applyNumberFormat="1" applyFont="1" applyFill="1" applyBorder="1" applyProtection="1"/>
    <xf numFmtId="181" fontId="77" fillId="0" borderId="14" xfId="0" applyNumberFormat="1" applyFont="1" applyBorder="1" applyProtection="1">
      <protection locked="0"/>
    </xf>
    <xf numFmtId="0" fontId="76" fillId="0" borderId="12" xfId="0" applyFont="1" applyBorder="1" applyProtection="1">
      <protection locked="0"/>
    </xf>
    <xf numFmtId="0" fontId="75" fillId="0" borderId="12" xfId="0" applyFont="1" applyBorder="1" applyProtection="1">
      <protection locked="0"/>
    </xf>
    <xf numFmtId="182" fontId="77" fillId="0" borderId="19" xfId="0" applyNumberFormat="1" applyFont="1" applyBorder="1" applyAlignment="1">
      <alignment vertical="center"/>
    </xf>
    <xf numFmtId="182" fontId="77" fillId="0" borderId="10" xfId="0" applyNumberFormat="1" applyFont="1" applyBorder="1" applyAlignment="1">
      <alignment vertical="center"/>
    </xf>
    <xf numFmtId="182" fontId="77" fillId="0" borderId="11" xfId="0" applyNumberFormat="1" applyFont="1" applyBorder="1" applyAlignment="1">
      <alignment vertical="center"/>
    </xf>
    <xf numFmtId="181" fontId="77" fillId="0" borderId="10" xfId="0" applyNumberFormat="1" applyFont="1" applyFill="1" applyBorder="1" applyProtection="1"/>
    <xf numFmtId="181" fontId="77" fillId="0" borderId="10" xfId="0" applyNumberFormat="1" applyFont="1" applyBorder="1" applyProtection="1">
      <protection locked="0"/>
    </xf>
    <xf numFmtId="0" fontId="76" fillId="0" borderId="12" xfId="0" applyFont="1" applyBorder="1"/>
    <xf numFmtId="0" fontId="76" fillId="0" borderId="13" xfId="0" applyFont="1" applyBorder="1" applyProtection="1">
      <protection locked="0"/>
    </xf>
    <xf numFmtId="181" fontId="77" fillId="0" borderId="16" xfId="0" applyNumberFormat="1" applyFont="1" applyBorder="1" applyProtection="1"/>
    <xf numFmtId="180" fontId="77" fillId="0" borderId="16" xfId="0" applyNumberFormat="1" applyFont="1" applyBorder="1" applyAlignment="1" applyProtection="1">
      <alignment horizontal="right"/>
    </xf>
    <xf numFmtId="181" fontId="77" fillId="0" borderId="17" xfId="0" applyNumberFormat="1" applyFont="1" applyBorder="1" applyProtection="1"/>
    <xf numFmtId="0" fontId="76" fillId="0" borderId="12" xfId="0" applyFont="1" applyBorder="1" applyAlignment="1" applyProtection="1">
      <alignment horizontal="left" vertical="center"/>
      <protection locked="0"/>
    </xf>
    <xf numFmtId="0" fontId="76" fillId="0" borderId="12" xfId="0" applyFont="1" applyBorder="1" applyAlignment="1" applyProtection="1">
      <alignment vertical="center"/>
      <protection locked="0"/>
    </xf>
    <xf numFmtId="181" fontId="80" fillId="18" borderId="14" xfId="0" applyNumberFormat="1" applyFont="1" applyFill="1" applyBorder="1" applyAlignment="1" applyProtection="1">
      <alignment horizontal="left" vertical="center" wrapText="1"/>
      <protection locked="0"/>
    </xf>
    <xf numFmtId="0" fontId="65" fillId="18" borderId="10" xfId="0" applyNumberFormat="1" applyFont="1" applyFill="1" applyBorder="1" applyAlignment="1" applyProtection="1">
      <alignment horizontal="left" vertical="center"/>
    </xf>
    <xf numFmtId="0" fontId="66" fillId="0" borderId="14" xfId="0" applyFont="1" applyBorder="1" applyAlignment="1">
      <alignment vertical="center" wrapText="1"/>
    </xf>
    <xf numFmtId="0" fontId="63" fillId="0" borderId="14" xfId="0" applyFont="1" applyBorder="1" applyAlignment="1">
      <alignment horizontal="left" vertical="center" wrapText="1"/>
    </xf>
    <xf numFmtId="0" fontId="66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81" fillId="0" borderId="10" xfId="0" applyFont="1" applyFill="1" applyBorder="1" applyAlignment="1" applyProtection="1">
      <alignment horizontal="center"/>
      <protection locked="0"/>
    </xf>
    <xf numFmtId="181" fontId="82" fillId="0" borderId="14" xfId="0" applyNumberFormat="1" applyFont="1" applyFill="1" applyBorder="1" applyAlignment="1" applyProtection="1">
      <alignment horizontal="center"/>
    </xf>
    <xf numFmtId="0" fontId="4" fillId="0" borderId="26" xfId="0" applyFont="1" applyBorder="1" applyProtection="1">
      <protection locked="0"/>
    </xf>
    <xf numFmtId="0" fontId="76" fillId="0" borderId="11" xfId="0" applyFont="1" applyFill="1" applyBorder="1" applyAlignment="1" applyProtection="1">
      <alignment horizontal="center" vertical="center"/>
      <protection locked="0"/>
    </xf>
    <xf numFmtId="10" fontId="3" fillId="0" borderId="16" xfId="0" applyNumberFormat="1" applyFont="1" applyBorder="1" applyAlignment="1">
      <alignment horizontal="center" vertical="center"/>
    </xf>
    <xf numFmtId="0" fontId="68" fillId="18" borderId="10" xfId="0" applyNumberFormat="1" applyFont="1" applyFill="1" applyBorder="1" applyAlignment="1" applyProtection="1">
      <alignment horizontal="center" vertical="center"/>
    </xf>
    <xf numFmtId="181" fontId="68" fillId="18" borderId="10" xfId="0" applyNumberFormat="1" applyFont="1" applyFill="1" applyBorder="1" applyAlignment="1" applyProtection="1">
      <alignment horizontal="center" vertical="center"/>
      <protection locked="0"/>
    </xf>
    <xf numFmtId="181" fontId="68" fillId="18" borderId="10" xfId="0" applyNumberFormat="1" applyFont="1" applyFill="1" applyBorder="1" applyAlignment="1" applyProtection="1">
      <alignment horizontal="center" vertical="center" wrapText="1"/>
      <protection locked="0"/>
    </xf>
    <xf numFmtId="0" fontId="68" fillId="0" borderId="10" xfId="0" applyFont="1" applyBorder="1" applyAlignment="1" applyProtection="1">
      <alignment horizontal="center" vertical="center"/>
      <protection locked="0"/>
    </xf>
    <xf numFmtId="0" fontId="71" fillId="0" borderId="10" xfId="0" applyFont="1" applyBorder="1" applyAlignment="1">
      <alignment horizontal="center" vertical="center" wrapText="1"/>
    </xf>
    <xf numFmtId="0" fontId="13" fillId="18" borderId="10" xfId="0" applyNumberFormat="1" applyFont="1" applyFill="1" applyBorder="1" applyAlignment="1" applyProtection="1">
      <alignment horizontal="left" vertical="center" wrapText="1"/>
    </xf>
    <xf numFmtId="0" fontId="75" fillId="0" borderId="12" xfId="0" applyFont="1" applyBorder="1" applyAlignment="1" applyProtection="1">
      <alignment horizontal="center" vertical="center"/>
      <protection locked="0"/>
    </xf>
    <xf numFmtId="181" fontId="79" fillId="0" borderId="10" xfId="0" applyNumberFormat="1" applyFont="1" applyBorder="1" applyAlignment="1" applyProtection="1">
      <alignment vertical="center"/>
    </xf>
    <xf numFmtId="180" fontId="79" fillId="0" borderId="10" xfId="0" applyNumberFormat="1" applyFont="1" applyBorder="1" applyAlignment="1" applyProtection="1">
      <alignment horizontal="right" vertical="center"/>
    </xf>
    <xf numFmtId="0" fontId="62" fillId="0" borderId="12" xfId="0" applyFont="1" applyBorder="1" applyAlignment="1" applyProtection="1">
      <alignment vertical="center"/>
      <protection locked="0"/>
    </xf>
    <xf numFmtId="0" fontId="9" fillId="0" borderId="10" xfId="0" applyFont="1" applyFill="1" applyBorder="1" applyAlignment="1" applyProtection="1">
      <alignment vertical="center" wrapText="1"/>
      <protection locked="0"/>
    </xf>
    <xf numFmtId="0" fontId="84" fillId="0" borderId="10" xfId="0" applyFont="1" applyFill="1" applyBorder="1" applyAlignment="1" applyProtection="1">
      <alignment horizontal="center"/>
      <protection locked="0"/>
    </xf>
    <xf numFmtId="181" fontId="85" fillId="0" borderId="14" xfId="0" applyNumberFormat="1" applyFont="1" applyFill="1" applyBorder="1" applyAlignment="1" applyProtection="1">
      <alignment horizontal="center"/>
    </xf>
    <xf numFmtId="183" fontId="86" fillId="18" borderId="10" xfId="0" applyNumberFormat="1" applyFont="1" applyFill="1" applyBorder="1" applyAlignment="1">
      <alignment horizontal="center" vertical="center" wrapText="1"/>
    </xf>
    <xf numFmtId="183" fontId="86" fillId="18" borderId="10" xfId="0" applyNumberFormat="1" applyFont="1" applyFill="1" applyBorder="1" applyAlignment="1">
      <alignment horizontal="center" vertical="center"/>
    </xf>
    <xf numFmtId="183" fontId="86" fillId="18" borderId="10" xfId="0" applyNumberFormat="1" applyFont="1" applyFill="1" applyBorder="1" applyAlignment="1" applyProtection="1">
      <alignment horizontal="center" vertical="center"/>
      <protection locked="0"/>
    </xf>
    <xf numFmtId="183" fontId="86" fillId="18" borderId="16" xfId="0" applyNumberFormat="1" applyFont="1" applyFill="1" applyBorder="1" applyAlignment="1">
      <alignment horizontal="center" vertical="center" wrapText="1"/>
    </xf>
    <xf numFmtId="0" fontId="87" fillId="0" borderId="0" xfId="0" applyFont="1" applyProtection="1">
      <protection locked="0"/>
    </xf>
    <xf numFmtId="0" fontId="89" fillId="0" borderId="0" xfId="0" applyFont="1" applyProtection="1">
      <protection locked="0"/>
    </xf>
    <xf numFmtId="0" fontId="89" fillId="0" borderId="0" xfId="0" applyFont="1" applyAlignment="1">
      <alignment vertical="center"/>
    </xf>
    <xf numFmtId="0" fontId="58" fillId="0" borderId="27" xfId="0" applyFont="1" applyFill="1" applyBorder="1" applyAlignment="1" applyProtection="1">
      <alignment horizontal="center" vertical="center"/>
      <protection locked="0"/>
    </xf>
    <xf numFmtId="0" fontId="90" fillId="0" borderId="0" xfId="0" applyFont="1" applyAlignment="1" applyProtection="1">
      <alignment horizontal="center"/>
      <protection locked="0"/>
    </xf>
    <xf numFmtId="0" fontId="59" fillId="0" borderId="0" xfId="0" applyFont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181" fontId="3" fillId="0" borderId="25" xfId="0" applyNumberFormat="1" applyFont="1" applyBorder="1" applyAlignment="1" applyProtection="1">
      <alignment horizontal="center" vertical="center"/>
      <protection locked="0"/>
    </xf>
    <xf numFmtId="181" fontId="3" fillId="0" borderId="29" xfId="0" applyNumberFormat="1" applyFont="1" applyBorder="1" applyAlignment="1" applyProtection="1">
      <alignment horizontal="center" vertical="center"/>
      <protection locked="0"/>
    </xf>
    <xf numFmtId="181" fontId="3" fillId="0" borderId="28" xfId="0" applyNumberFormat="1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177" fontId="61" fillId="0" borderId="23" xfId="35" applyNumberFormat="1" applyFont="1" applyBorder="1" applyAlignment="1" applyProtection="1">
      <alignment horizontal="center" vertical="center" wrapText="1"/>
      <protection locked="0"/>
    </xf>
    <xf numFmtId="0" fontId="60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61" fillId="0" borderId="10" xfId="0" applyFont="1" applyBorder="1" applyAlignment="1" applyProtection="1">
      <alignment horizontal="center" vertical="center" wrapText="1"/>
      <protection locked="0"/>
    </xf>
    <xf numFmtId="0" fontId="1" fillId="18" borderId="15" xfId="0" applyFont="1" applyFill="1" applyBorder="1" applyAlignment="1" applyProtection="1">
      <alignment horizontal="center" vertical="center" wrapText="1"/>
      <protection locked="0"/>
    </xf>
    <xf numFmtId="0" fontId="60" fillId="18" borderId="10" xfId="0" applyFont="1" applyFill="1" applyBorder="1" applyAlignment="1">
      <alignment horizontal="center" vertical="center" wrapText="1"/>
    </xf>
    <xf numFmtId="179" fontId="50" fillId="0" borderId="10" xfId="0" applyNumberFormat="1" applyFont="1" applyBorder="1" applyAlignment="1" applyProtection="1">
      <alignment horizontal="center" vertical="center" wrapText="1"/>
      <protection locked="0"/>
    </xf>
    <xf numFmtId="179" fontId="49" fillId="0" borderId="10" xfId="0" applyNumberFormat="1" applyFont="1" applyBorder="1" applyAlignment="1">
      <alignment horizontal="center" vertical="center" wrapText="1"/>
    </xf>
    <xf numFmtId="0" fontId="50" fillId="0" borderId="10" xfId="0" applyFont="1" applyBorder="1" applyAlignment="1" applyProtection="1">
      <alignment horizontal="center" vertical="center" wrapText="1"/>
      <protection locked="0"/>
    </xf>
    <xf numFmtId="0" fontId="49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center" vertical="center"/>
      <protection locked="0"/>
    </xf>
    <xf numFmtId="179" fontId="12" fillId="0" borderId="15" xfId="0" applyNumberFormat="1" applyFont="1" applyBorder="1" applyAlignment="1" applyProtection="1">
      <alignment horizontal="center" vertical="center"/>
      <protection locked="0"/>
    </xf>
    <xf numFmtId="0" fontId="89" fillId="0" borderId="0" xfId="0" applyFont="1" applyAlignment="1">
      <alignment horizontal="center" vertical="center"/>
    </xf>
    <xf numFmtId="0" fontId="71" fillId="0" borderId="15" xfId="0" applyFont="1" applyBorder="1" applyAlignment="1">
      <alignment horizontal="center" vertical="center" wrapText="1"/>
    </xf>
    <xf numFmtId="0" fontId="71" fillId="0" borderId="10" xfId="0" applyFont="1" applyBorder="1" applyAlignment="1">
      <alignment horizontal="center" vertical="center" wrapText="1"/>
    </xf>
    <xf numFmtId="179" fontId="4" fillId="18" borderId="15" xfId="0" applyNumberFormat="1" applyFont="1" applyFill="1" applyBorder="1" applyAlignment="1">
      <alignment horizontal="center" vertical="center" wrapText="1"/>
    </xf>
    <xf numFmtId="179" fontId="43" fillId="18" borderId="10" xfId="0" applyNumberFormat="1" applyFont="1" applyFill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180" fontId="43" fillId="18" borderId="15" xfId="0" applyNumberFormat="1" applyFont="1" applyFill="1" applyBorder="1" applyAlignment="1">
      <alignment horizontal="center" vertical="center" wrapText="1"/>
    </xf>
    <xf numFmtId="180" fontId="43" fillId="18" borderId="10" xfId="0" applyNumberFormat="1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/>
    </xf>
    <xf numFmtId="181" fontId="3" fillId="0" borderId="15" xfId="0" applyNumberFormat="1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12" xfId="0" applyFont="1" applyBorder="1" applyAlignment="1" applyProtection="1">
      <alignment horizontal="center" vertical="center"/>
      <protection locked="0"/>
    </xf>
    <xf numFmtId="0" fontId="67" fillId="0" borderId="30" xfId="0" applyFont="1" applyBorder="1" applyAlignment="1" applyProtection="1">
      <alignment horizontal="center" vertical="center" wrapText="1"/>
      <protection locked="0"/>
    </xf>
    <xf numFmtId="0" fontId="67" fillId="0" borderId="19" xfId="0" applyFont="1" applyBorder="1" applyAlignment="1" applyProtection="1">
      <alignment horizontal="center" vertical="center"/>
      <protection locked="0"/>
    </xf>
    <xf numFmtId="0" fontId="71" fillId="0" borderId="10" xfId="0" applyFont="1" applyBorder="1" applyAlignment="1">
      <alignment horizontal="center" vertical="center"/>
    </xf>
    <xf numFmtId="0" fontId="72" fillId="0" borderId="15" xfId="0" applyFont="1" applyBorder="1" applyAlignment="1">
      <alignment horizontal="center" vertical="center" wrapText="1"/>
    </xf>
    <xf numFmtId="0" fontId="47" fillId="0" borderId="15" xfId="0" applyFont="1" applyBorder="1" applyAlignment="1" applyProtection="1">
      <alignment horizontal="center" vertical="center"/>
      <protection locked="0"/>
    </xf>
    <xf numFmtId="0" fontId="47" fillId="0" borderId="10" xfId="0" applyFont="1" applyBorder="1" applyAlignment="1" applyProtection="1">
      <alignment horizontal="center" vertical="center"/>
      <protection locked="0"/>
    </xf>
    <xf numFmtId="0" fontId="71" fillId="0" borderId="22" xfId="0" applyFont="1" applyBorder="1" applyAlignment="1">
      <alignment horizontal="center" vertical="center"/>
    </xf>
    <xf numFmtId="0" fontId="71" fillId="0" borderId="14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75" fillId="0" borderId="27" xfId="0" applyFont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1" fillId="0" borderId="23" xfId="0" applyFont="1" applyBorder="1" applyAlignment="1">
      <alignment horizontal="center" vertical="center"/>
    </xf>
    <xf numFmtId="0" fontId="71" fillId="0" borderId="12" xfId="0" applyFont="1" applyBorder="1" applyAlignment="1">
      <alignment horizontal="center" vertical="center"/>
    </xf>
    <xf numFmtId="0" fontId="71" fillId="0" borderId="15" xfId="0" applyFont="1" applyBorder="1" applyAlignment="1">
      <alignment horizontal="center" vertical="center"/>
    </xf>
  </cellXfs>
  <cellStyles count="46">
    <cellStyle name="_ET_STYLE_NoName_00_" xfId="1"/>
    <cellStyle name="20% - 强调文字颜色 1" xfId="2" builtinId="30" customBuiltin="1"/>
    <cellStyle name="20% - 强调文字颜色 2" xfId="3" builtinId="34" customBuiltin="1"/>
    <cellStyle name="20% - 强调文字颜色 3" xfId="4" builtinId="38" customBuiltin="1"/>
    <cellStyle name="20% - 强调文字颜色 4" xfId="5" builtinId="42" customBuiltin="1"/>
    <cellStyle name="20% - 强调文字颜色 5" xfId="6" builtinId="46" customBuiltin="1"/>
    <cellStyle name="20% - 强调文字颜色 6" xfId="7" builtinId="50" customBuiltin="1"/>
    <cellStyle name="40% - 强调文字颜色 1" xfId="8" builtinId="31" customBuiltin="1"/>
    <cellStyle name="40% - 强调文字颜色 2" xfId="9" builtinId="35" customBuiltin="1"/>
    <cellStyle name="40% - 强调文字颜色 3" xfId="10" builtinId="39" customBuiltin="1"/>
    <cellStyle name="40% - 强调文字颜色 4" xfId="11" builtinId="43" customBuiltin="1"/>
    <cellStyle name="40% - 强调文字颜色 5" xfId="12" builtinId="47" customBuiltin="1"/>
    <cellStyle name="40% - 强调文字颜色 6" xfId="13" builtinId="51" customBuiltin="1"/>
    <cellStyle name="60% - 强调文字颜色 1" xfId="14" builtinId="32" customBuiltin="1"/>
    <cellStyle name="60% - 强调文字颜色 2" xfId="15" builtinId="36" customBuiltin="1"/>
    <cellStyle name="60% - 强调文字颜色 3" xfId="16" builtinId="40" customBuiltin="1"/>
    <cellStyle name="60% - 强调文字颜色 4" xfId="17" builtinId="44" customBuiltin="1"/>
    <cellStyle name="60% - 强调文字颜色 5" xfId="18" builtinId="48" customBuiltin="1"/>
    <cellStyle name="60% - 强调文字颜色 6" xfId="19" builtinId="52" customBuiltin="1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 2" xfId="26"/>
    <cellStyle name="常规_附件3－2004年广东省地方财政总决算附表" xfId="27"/>
    <cellStyle name="好" xfId="28" builtinId="26" customBuiltin="1"/>
    <cellStyle name="汇总" xfId="29" builtinId="25" customBuiltin="1"/>
    <cellStyle name="计算" xfId="30" builtinId="22" customBuiltin="1"/>
    <cellStyle name="检查单元格" xfId="31" builtinId="23" customBuiltin="1"/>
    <cellStyle name="解释性文本" xfId="32" builtinId="53" customBuiltin="1"/>
    <cellStyle name="警告文本" xfId="33" builtinId="11" customBuiltin="1"/>
    <cellStyle name="链接单元格" xfId="34" builtinId="24" customBuiltin="1"/>
    <cellStyle name="千位分隔" xfId="35" builtinId="3"/>
    <cellStyle name="强调文字颜色 1" xfId="36" builtinId="29" customBuiltin="1"/>
    <cellStyle name="强调文字颜色 2" xfId="37" builtinId="33" customBuiltin="1"/>
    <cellStyle name="强调文字颜色 3" xfId="38" builtinId="37" customBuiltin="1"/>
    <cellStyle name="强调文字颜色 4" xfId="39" builtinId="41" customBuiltin="1"/>
    <cellStyle name="强调文字颜色 5" xfId="40" builtinId="45" customBuiltin="1"/>
    <cellStyle name="强调文字颜色 6" xfId="41" builtinId="49" customBuiltin="1"/>
    <cellStyle name="适中" xfId="42" builtinId="28" customBuiltin="1"/>
    <cellStyle name="输出" xfId="43" builtinId="21" customBuiltin="1"/>
    <cellStyle name="输入" xfId="44" builtinId="20" customBuiltin="1"/>
    <cellStyle name="注释" xfId="45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3" type="noConversion"/>
  <pageMargins left="0.75" right="0.75" top="1" bottom="1" header="0.5" footer="0.5"/>
  <pageSetup paperSize="0" scale="0" firstPageNumber="4294963191" orientation="portrait" usePrinterDefaults="0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4"/>
  <sheetViews>
    <sheetView showGridLines="0" tabSelected="1" workbookViewId="0">
      <selection activeCell="J16" sqref="J16"/>
    </sheetView>
  </sheetViews>
  <sheetFormatPr defaultRowHeight="15.75"/>
  <cols>
    <col min="1" max="1" width="38.5" style="18" customWidth="1"/>
    <col min="2" max="2" width="11" style="80" customWidth="1"/>
    <col min="3" max="3" width="26.625" style="20" customWidth="1"/>
    <col min="4" max="4" width="11.375" style="20" customWidth="1"/>
    <col min="5" max="5" width="5.75" style="18" customWidth="1"/>
    <col min="6" max="14" width="9" style="17" bestFit="1" customWidth="1"/>
    <col min="15" max="15" width="9" style="18" bestFit="1"/>
    <col min="16" max="16384" width="9" style="18"/>
  </cols>
  <sheetData>
    <row r="1" spans="1:5" ht="20.25">
      <c r="A1" s="180" t="s">
        <v>185</v>
      </c>
    </row>
    <row r="2" spans="1:5" ht="29.25" customHeight="1">
      <c r="A2" s="183" t="s">
        <v>189</v>
      </c>
      <c r="B2" s="183"/>
      <c r="C2" s="183"/>
      <c r="D2" s="183"/>
      <c r="E2" s="16" t="s">
        <v>17</v>
      </c>
    </row>
    <row r="3" spans="1:5" ht="29.25" customHeight="1">
      <c r="A3" s="184"/>
      <c r="B3" s="184"/>
      <c r="C3" s="184"/>
      <c r="D3" s="184"/>
    </row>
    <row r="4" spans="1:5" ht="20.25" customHeight="1" thickBot="1">
      <c r="A4" s="2"/>
      <c r="C4" s="182" t="s">
        <v>81</v>
      </c>
      <c r="D4" s="182"/>
    </row>
    <row r="5" spans="1:5" ht="18" customHeight="1">
      <c r="A5" s="78" t="s">
        <v>80</v>
      </c>
      <c r="B5" s="79" t="s">
        <v>28</v>
      </c>
      <c r="C5" s="79" t="s">
        <v>79</v>
      </c>
      <c r="D5" s="77" t="s">
        <v>28</v>
      </c>
    </row>
    <row r="6" spans="1:5" ht="18" customHeight="1">
      <c r="A6" s="29" t="s">
        <v>184</v>
      </c>
      <c r="B6" s="85">
        <v>97998</v>
      </c>
      <c r="C6" s="30" t="s">
        <v>61</v>
      </c>
      <c r="D6" s="88">
        <v>322215</v>
      </c>
    </row>
    <row r="7" spans="1:5" ht="18" customHeight="1">
      <c r="A7" s="24" t="s">
        <v>29</v>
      </c>
      <c r="B7" s="85">
        <f>SUM(B8:B10)</f>
        <v>12257</v>
      </c>
      <c r="C7" s="25" t="s">
        <v>30</v>
      </c>
      <c r="D7" s="89">
        <f>SUM(D8:D18)</f>
        <v>3053</v>
      </c>
    </row>
    <row r="8" spans="1:5" ht="18" customHeight="1">
      <c r="A8" s="69" t="s">
        <v>82</v>
      </c>
      <c r="B8" s="85">
        <v>7534</v>
      </c>
      <c r="C8" s="76" t="s">
        <v>74</v>
      </c>
      <c r="D8" s="89">
        <v>141</v>
      </c>
    </row>
    <row r="9" spans="1:5" ht="18" customHeight="1">
      <c r="A9" s="96" t="s">
        <v>90</v>
      </c>
      <c r="B9" s="85">
        <v>3202</v>
      </c>
      <c r="C9" s="76" t="s">
        <v>75</v>
      </c>
      <c r="D9" s="89">
        <v>25</v>
      </c>
    </row>
    <row r="10" spans="1:5" ht="18" customHeight="1">
      <c r="A10" s="96" t="s">
        <v>174</v>
      </c>
      <c r="B10" s="85">
        <v>1521</v>
      </c>
      <c r="C10" s="76" t="s">
        <v>76</v>
      </c>
      <c r="D10" s="89">
        <v>75</v>
      </c>
    </row>
    <row r="11" spans="1:5" ht="18" customHeight="1">
      <c r="A11" s="29" t="s">
        <v>172</v>
      </c>
      <c r="B11" s="85">
        <f>SUM(B12,B16:B19)</f>
        <v>92967</v>
      </c>
      <c r="C11" s="72" t="s">
        <v>77</v>
      </c>
      <c r="D11" s="89">
        <v>15</v>
      </c>
    </row>
    <row r="12" spans="1:5" ht="18" customHeight="1">
      <c r="A12" s="69" t="s">
        <v>71</v>
      </c>
      <c r="B12" s="85">
        <f>SUM(B13:B15)</f>
        <v>49724</v>
      </c>
      <c r="C12" s="99" t="s">
        <v>95</v>
      </c>
      <c r="D12" s="89">
        <v>3</v>
      </c>
    </row>
    <row r="13" spans="1:5" ht="19.5" customHeight="1">
      <c r="A13" s="171" t="s">
        <v>87</v>
      </c>
      <c r="B13" s="85">
        <v>35446</v>
      </c>
      <c r="C13" s="172" t="s">
        <v>179</v>
      </c>
      <c r="D13" s="90">
        <v>1336</v>
      </c>
    </row>
    <row r="14" spans="1:5" ht="18" customHeight="1">
      <c r="A14" s="128" t="s">
        <v>86</v>
      </c>
      <c r="B14" s="85">
        <v>14278</v>
      </c>
      <c r="C14" s="73" t="s">
        <v>78</v>
      </c>
      <c r="D14" s="89">
        <v>1148</v>
      </c>
    </row>
    <row r="15" spans="1:5" ht="18" customHeight="1">
      <c r="A15" s="128" t="s">
        <v>101</v>
      </c>
      <c r="B15" s="85"/>
      <c r="C15" s="99" t="s">
        <v>141</v>
      </c>
      <c r="D15" s="89">
        <v>310</v>
      </c>
    </row>
    <row r="16" spans="1:5" ht="18" customHeight="1">
      <c r="A16" s="69" t="s">
        <v>72</v>
      </c>
      <c r="B16" s="85">
        <v>1679</v>
      </c>
      <c r="C16" s="13"/>
      <c r="D16" s="89"/>
    </row>
    <row r="17" spans="1:4" ht="18" customHeight="1">
      <c r="A17" s="96" t="s">
        <v>93</v>
      </c>
      <c r="B17" s="85">
        <v>13642</v>
      </c>
      <c r="C17" s="19"/>
      <c r="D17" s="89"/>
    </row>
    <row r="18" spans="1:4" ht="18" customHeight="1">
      <c r="A18" s="96" t="s">
        <v>94</v>
      </c>
      <c r="B18" s="85">
        <v>1000</v>
      </c>
      <c r="C18" s="13"/>
      <c r="D18" s="89"/>
    </row>
    <row r="19" spans="1:4" ht="18" customHeight="1">
      <c r="A19" s="69" t="s">
        <v>73</v>
      </c>
      <c r="B19" s="85">
        <f>SUM(B20:B26)</f>
        <v>26922</v>
      </c>
      <c r="C19" s="13"/>
      <c r="D19" s="89"/>
    </row>
    <row r="20" spans="1:4" ht="18" customHeight="1">
      <c r="A20" s="70" t="s">
        <v>67</v>
      </c>
      <c r="B20" s="86">
        <v>1836</v>
      </c>
      <c r="C20" s="13"/>
      <c r="D20" s="89"/>
    </row>
    <row r="21" spans="1:4" ht="18" customHeight="1">
      <c r="A21" s="70" t="s">
        <v>68</v>
      </c>
      <c r="B21" s="86">
        <v>10397</v>
      </c>
      <c r="C21" s="13"/>
      <c r="D21" s="89"/>
    </row>
    <row r="22" spans="1:4" ht="18" customHeight="1">
      <c r="A22" s="70" t="s">
        <v>69</v>
      </c>
      <c r="B22" s="86">
        <v>2802</v>
      </c>
      <c r="C22" s="13"/>
      <c r="D22" s="89"/>
    </row>
    <row r="23" spans="1:4" ht="18" customHeight="1">
      <c r="A23" s="70" t="s">
        <v>70</v>
      </c>
      <c r="B23" s="86">
        <v>9986</v>
      </c>
      <c r="C23" s="13"/>
      <c r="D23" s="89"/>
    </row>
    <row r="24" spans="1:4" ht="18" customHeight="1">
      <c r="A24" s="71" t="s">
        <v>84</v>
      </c>
      <c r="B24" s="86">
        <v>1878</v>
      </c>
      <c r="C24" s="13"/>
      <c r="D24" s="89"/>
    </row>
    <row r="25" spans="1:4" ht="18" customHeight="1">
      <c r="A25" s="97" t="s">
        <v>91</v>
      </c>
      <c r="B25" s="86">
        <v>23</v>
      </c>
      <c r="C25" s="12"/>
      <c r="D25" s="89"/>
    </row>
    <row r="26" spans="1:4" ht="18" customHeight="1">
      <c r="A26" s="95" t="s">
        <v>92</v>
      </c>
      <c r="B26" s="86"/>
      <c r="C26" s="12"/>
      <c r="D26" s="89"/>
    </row>
    <row r="27" spans="1:4" ht="18" customHeight="1">
      <c r="A27" s="112" t="s">
        <v>100</v>
      </c>
      <c r="B27" s="85">
        <f>SUM(B28:B29)</f>
        <v>99905</v>
      </c>
      <c r="C27" s="12"/>
      <c r="D27" s="89"/>
    </row>
    <row r="28" spans="1:4" ht="18" customHeight="1">
      <c r="A28" s="94" t="s">
        <v>88</v>
      </c>
      <c r="B28" s="85">
        <v>93269</v>
      </c>
      <c r="C28" s="12"/>
      <c r="D28" s="89"/>
    </row>
    <row r="29" spans="1:4" ht="18" customHeight="1">
      <c r="A29" s="94" t="s">
        <v>89</v>
      </c>
      <c r="B29" s="85">
        <v>6636</v>
      </c>
      <c r="C29" s="12"/>
      <c r="D29" s="89"/>
    </row>
    <row r="30" spans="1:4" ht="18" customHeight="1">
      <c r="A30" s="68" t="s">
        <v>83</v>
      </c>
      <c r="B30" s="85">
        <f>SUM(B31:B32)</f>
        <v>6341</v>
      </c>
      <c r="C30" s="12"/>
      <c r="D30" s="89"/>
    </row>
    <row r="31" spans="1:4" ht="18" customHeight="1">
      <c r="A31" s="96" t="s">
        <v>97</v>
      </c>
      <c r="B31" s="87">
        <v>6341</v>
      </c>
      <c r="C31" s="12"/>
      <c r="D31" s="89"/>
    </row>
    <row r="32" spans="1:4" ht="18" customHeight="1">
      <c r="A32" s="93" t="s">
        <v>96</v>
      </c>
      <c r="B32" s="85"/>
      <c r="C32" s="13"/>
      <c r="D32" s="89"/>
    </row>
    <row r="33" spans="1:4" ht="18" customHeight="1">
      <c r="A33" s="29" t="s">
        <v>60</v>
      </c>
      <c r="B33" s="85"/>
      <c r="C33" s="157"/>
      <c r="D33" s="158"/>
    </row>
    <row r="34" spans="1:4" ht="18" customHeight="1">
      <c r="A34" s="159" t="s">
        <v>143</v>
      </c>
      <c r="B34" s="160">
        <v>15800</v>
      </c>
      <c r="C34" s="173" t="s">
        <v>182</v>
      </c>
      <c r="D34" s="174">
        <f>B35-D35</f>
        <v>0</v>
      </c>
    </row>
    <row r="35" spans="1:4" ht="18" customHeight="1" thickBot="1">
      <c r="A35" s="22" t="s">
        <v>32</v>
      </c>
      <c r="B35" s="81">
        <f>SUM(B6:B7,B11,B27,B30,B33,B34)</f>
        <v>325268</v>
      </c>
      <c r="C35" s="74" t="s">
        <v>31</v>
      </c>
      <c r="D35" s="75">
        <f>SUM(D6:D7)</f>
        <v>325268</v>
      </c>
    </row>
    <row r="36" spans="1:4">
      <c r="A36" s="23" t="s">
        <v>33</v>
      </c>
      <c r="C36" s="11"/>
      <c r="D36" s="28"/>
    </row>
    <row r="37" spans="1:4">
      <c r="A37" s="23"/>
      <c r="C37" s="11"/>
      <c r="D37" s="11"/>
    </row>
    <row r="39" spans="1:4" ht="15.75" customHeight="1"/>
    <row r="44" spans="1:4" ht="20.25" customHeight="1"/>
  </sheetData>
  <mergeCells count="3">
    <mergeCell ref="C4:D4"/>
    <mergeCell ref="A2:D2"/>
    <mergeCell ref="A3:D3"/>
  </mergeCells>
  <phoneticPr fontId="33" type="noConversion"/>
  <pageMargins left="0.81" right="0.36" top="0.43307086614173229" bottom="0.43307086614173229" header="0.23622047244094491" footer="0.15748031496062992"/>
  <pageSetup paperSize="9" scale="95" firstPageNumber="4294963191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showGridLines="0" workbookViewId="0">
      <pane xSplit="1" ySplit="6" topLeftCell="B7" activePane="bottomRight" state="frozen"/>
      <selection pane="topRight"/>
      <selection pane="bottomLeft"/>
      <selection pane="bottomRight" activeCell="A3" sqref="A3:G3"/>
    </sheetView>
  </sheetViews>
  <sheetFormatPr defaultRowHeight="14.25"/>
  <cols>
    <col min="1" max="1" width="37.75" style="2" customWidth="1"/>
    <col min="2" max="2" width="8.875" style="2" customWidth="1"/>
    <col min="3" max="3" width="10.125" style="2" customWidth="1"/>
    <col min="4" max="4" width="10" style="9" customWidth="1"/>
    <col min="5" max="5" width="9.125" style="9" customWidth="1"/>
    <col min="6" max="6" width="10.375" style="15" customWidth="1"/>
    <col min="7" max="7" width="8.875" style="2" customWidth="1"/>
    <col min="8" max="8" width="9" style="2" bestFit="1"/>
    <col min="9" max="16384" width="9" style="2"/>
  </cols>
  <sheetData>
    <row r="1" spans="1:8" ht="20.25">
      <c r="A1" s="179" t="s">
        <v>183</v>
      </c>
    </row>
    <row r="2" spans="1:8" ht="35.25" customHeight="1">
      <c r="A2" s="183" t="s">
        <v>190</v>
      </c>
      <c r="B2" s="183"/>
      <c r="C2" s="183"/>
      <c r="D2" s="183"/>
      <c r="E2" s="183"/>
      <c r="F2" s="183"/>
      <c r="G2" s="183"/>
    </row>
    <row r="3" spans="1:8" ht="28.5" customHeight="1">
      <c r="A3" s="184"/>
      <c r="B3" s="184"/>
      <c r="C3" s="184"/>
      <c r="D3" s="184"/>
      <c r="E3" s="184"/>
      <c r="F3" s="184"/>
      <c r="G3" s="184"/>
    </row>
    <row r="4" spans="1:8" ht="15" customHeight="1" thickBot="1">
      <c r="F4" s="185" t="s">
        <v>16</v>
      </c>
      <c r="G4" s="185"/>
    </row>
    <row r="5" spans="1:8" ht="21.75" customHeight="1">
      <c r="A5" s="186" t="s">
        <v>23</v>
      </c>
      <c r="B5" s="193" t="s">
        <v>144</v>
      </c>
      <c r="C5" s="194"/>
      <c r="D5" s="190" t="s">
        <v>145</v>
      </c>
      <c r="E5" s="191"/>
      <c r="F5" s="192"/>
      <c r="G5" s="188" t="s">
        <v>24</v>
      </c>
    </row>
    <row r="6" spans="1:8" ht="29.25" customHeight="1">
      <c r="A6" s="187"/>
      <c r="B6" s="55" t="s">
        <v>56</v>
      </c>
      <c r="C6" s="55" t="s">
        <v>57</v>
      </c>
      <c r="D6" s="54" t="s">
        <v>56</v>
      </c>
      <c r="E6" s="10" t="s">
        <v>35</v>
      </c>
      <c r="F6" s="14" t="s">
        <v>25</v>
      </c>
      <c r="G6" s="189"/>
    </row>
    <row r="7" spans="1:8" ht="18.75" customHeight="1">
      <c r="A7" s="168" t="s">
        <v>116</v>
      </c>
      <c r="B7" s="169">
        <f>B8+B24</f>
        <v>107533</v>
      </c>
      <c r="C7" s="169">
        <f>C8+C24</f>
        <v>97028</v>
      </c>
      <c r="D7" s="169">
        <f>D8+D24</f>
        <v>97998</v>
      </c>
      <c r="E7" s="169">
        <f>E8+E24</f>
        <v>970</v>
      </c>
      <c r="F7" s="170">
        <f t="shared" ref="F7:F44" si="0">E7/C7*100</f>
        <v>0.99971142350661657</v>
      </c>
      <c r="G7" s="131"/>
    </row>
    <row r="8" spans="1:8" ht="18.75" customHeight="1">
      <c r="A8" s="132" t="s">
        <v>26</v>
      </c>
      <c r="B8" s="133">
        <f>SUM(B9:B12)+SUM(B13:B23)</f>
        <v>76021</v>
      </c>
      <c r="C8" s="133">
        <f>SUM(C9:C12)+SUM(C13:C23)</f>
        <v>66648</v>
      </c>
      <c r="D8" s="133">
        <f>SUM(D9:D12)+SUM(D13:D23)</f>
        <v>70068</v>
      </c>
      <c r="E8" s="133">
        <f t="shared" ref="E8:E44" si="1">D8-C8</f>
        <v>3420</v>
      </c>
      <c r="F8" s="134">
        <f t="shared" si="0"/>
        <v>5.1314368023046448</v>
      </c>
      <c r="G8" s="131"/>
    </row>
    <row r="9" spans="1:8" ht="15" customHeight="1">
      <c r="A9" s="149" t="s">
        <v>117</v>
      </c>
      <c r="B9" s="135">
        <v>9750</v>
      </c>
      <c r="C9" s="133">
        <v>7549</v>
      </c>
      <c r="D9" s="135">
        <v>8586</v>
      </c>
      <c r="E9" s="133">
        <f t="shared" si="1"/>
        <v>1037</v>
      </c>
      <c r="F9" s="134">
        <f t="shared" si="0"/>
        <v>13.736918797191681</v>
      </c>
      <c r="G9" s="136"/>
    </row>
    <row r="10" spans="1:8" ht="15" customHeight="1">
      <c r="A10" s="149" t="s">
        <v>118</v>
      </c>
      <c r="B10" s="133">
        <f>205+5667</f>
        <v>5872</v>
      </c>
      <c r="C10" s="133">
        <v>5702</v>
      </c>
      <c r="D10" s="133">
        <v>6438</v>
      </c>
      <c r="E10" s="133">
        <f t="shared" si="1"/>
        <v>736</v>
      </c>
      <c r="F10" s="134">
        <f t="shared" si="0"/>
        <v>12.907751666082076</v>
      </c>
      <c r="G10" s="136"/>
    </row>
    <row r="11" spans="1:8" ht="15" customHeight="1">
      <c r="A11" s="150" t="s">
        <v>119</v>
      </c>
      <c r="B11" s="133">
        <v>75</v>
      </c>
      <c r="C11" s="133">
        <v>174</v>
      </c>
      <c r="D11" s="133"/>
      <c r="E11" s="133">
        <f t="shared" si="1"/>
        <v>-174</v>
      </c>
      <c r="F11" s="134">
        <f t="shared" si="0"/>
        <v>-100</v>
      </c>
      <c r="G11" s="136"/>
    </row>
    <row r="12" spans="1:8" ht="15" customHeight="1">
      <c r="A12" s="150" t="s">
        <v>120</v>
      </c>
      <c r="B12" s="133">
        <f>1910+1300</f>
        <v>3210</v>
      </c>
      <c r="C12" s="133">
        <v>3182</v>
      </c>
      <c r="D12" s="133">
        <v>3546</v>
      </c>
      <c r="E12" s="133">
        <f t="shared" si="1"/>
        <v>364</v>
      </c>
      <c r="F12" s="134">
        <f t="shared" si="0"/>
        <v>11.439346323067253</v>
      </c>
      <c r="G12" s="136"/>
    </row>
    <row r="13" spans="1:8" ht="15" customHeight="1">
      <c r="A13" s="150" t="s">
        <v>121</v>
      </c>
      <c r="B13" s="133">
        <v>1260</v>
      </c>
      <c r="C13" s="133">
        <v>1129</v>
      </c>
      <c r="D13" s="133">
        <v>1250</v>
      </c>
      <c r="E13" s="133">
        <f t="shared" si="1"/>
        <v>121</v>
      </c>
      <c r="F13" s="134">
        <f t="shared" si="0"/>
        <v>10.717449069973428</v>
      </c>
      <c r="G13" s="136"/>
    </row>
    <row r="14" spans="1:8" ht="15" customHeight="1">
      <c r="A14" s="150" t="s">
        <v>102</v>
      </c>
      <c r="B14" s="133">
        <v>26052</v>
      </c>
      <c r="C14" s="133">
        <v>19296</v>
      </c>
      <c r="D14" s="133">
        <v>18096</v>
      </c>
      <c r="E14" s="133">
        <f t="shared" si="1"/>
        <v>-1200</v>
      </c>
      <c r="F14" s="134">
        <f t="shared" si="0"/>
        <v>-6.2189054726368163</v>
      </c>
      <c r="G14" s="136"/>
    </row>
    <row r="15" spans="1:8" ht="15" customHeight="1">
      <c r="A15" s="150" t="s">
        <v>103</v>
      </c>
      <c r="B15" s="133">
        <v>2900</v>
      </c>
      <c r="C15" s="133">
        <v>2612</v>
      </c>
      <c r="D15" s="133">
        <v>2995</v>
      </c>
      <c r="E15" s="133">
        <f t="shared" si="1"/>
        <v>383</v>
      </c>
      <c r="F15" s="134">
        <f t="shared" si="0"/>
        <v>14.663093415007658</v>
      </c>
      <c r="G15" s="136"/>
    </row>
    <row r="16" spans="1:8" ht="15" customHeight="1">
      <c r="A16" s="150" t="s">
        <v>104</v>
      </c>
      <c r="B16" s="133">
        <v>1750</v>
      </c>
      <c r="C16" s="133">
        <v>2127</v>
      </c>
      <c r="D16" s="133">
        <v>2010</v>
      </c>
      <c r="E16" s="133">
        <f t="shared" si="1"/>
        <v>-117</v>
      </c>
      <c r="F16" s="134">
        <f t="shared" si="0"/>
        <v>-5.500705218617771</v>
      </c>
      <c r="G16" s="136"/>
      <c r="H16" s="21"/>
    </row>
    <row r="17" spans="1:7" ht="15" customHeight="1">
      <c r="A17" s="150" t="s">
        <v>105</v>
      </c>
      <c r="B17" s="133">
        <v>1500</v>
      </c>
      <c r="C17" s="133">
        <v>1924</v>
      </c>
      <c r="D17" s="133">
        <v>1333</v>
      </c>
      <c r="E17" s="133">
        <f t="shared" si="1"/>
        <v>-591</v>
      </c>
      <c r="F17" s="134">
        <f t="shared" si="0"/>
        <v>-30.717255717255714</v>
      </c>
      <c r="G17" s="131"/>
    </row>
    <row r="18" spans="1:7" ht="15" customHeight="1">
      <c r="A18" s="150" t="s">
        <v>106</v>
      </c>
      <c r="B18" s="133">
        <v>680</v>
      </c>
      <c r="C18" s="133">
        <v>593</v>
      </c>
      <c r="D18" s="133">
        <v>429</v>
      </c>
      <c r="E18" s="133">
        <f t="shared" si="1"/>
        <v>-164</v>
      </c>
      <c r="F18" s="134">
        <f t="shared" si="0"/>
        <v>-27.655986509274872</v>
      </c>
      <c r="G18" s="131"/>
    </row>
    <row r="19" spans="1:7" ht="15" customHeight="1">
      <c r="A19" s="150" t="s">
        <v>107</v>
      </c>
      <c r="B19" s="133">
        <v>3922</v>
      </c>
      <c r="C19" s="133">
        <v>3219</v>
      </c>
      <c r="D19" s="133">
        <v>3782</v>
      </c>
      <c r="E19" s="133">
        <f t="shared" si="1"/>
        <v>563</v>
      </c>
      <c r="F19" s="134">
        <f t="shared" si="0"/>
        <v>17.489903696800248</v>
      </c>
      <c r="G19" s="131"/>
    </row>
    <row r="20" spans="1:7" ht="15" customHeight="1">
      <c r="A20" s="150" t="s">
        <v>108</v>
      </c>
      <c r="B20" s="133">
        <v>550</v>
      </c>
      <c r="C20" s="133">
        <v>657</v>
      </c>
      <c r="D20" s="133">
        <v>739</v>
      </c>
      <c r="E20" s="133">
        <f t="shared" si="1"/>
        <v>82</v>
      </c>
      <c r="F20" s="134">
        <f t="shared" si="0"/>
        <v>12.480974124809741</v>
      </c>
      <c r="G20" s="131"/>
    </row>
    <row r="21" spans="1:7" ht="15" customHeight="1">
      <c r="A21" s="150" t="s">
        <v>109</v>
      </c>
      <c r="B21" s="133">
        <v>1000</v>
      </c>
      <c r="C21" s="133">
        <v>959</v>
      </c>
      <c r="D21" s="133">
        <v>1074</v>
      </c>
      <c r="E21" s="133">
        <f t="shared" si="1"/>
        <v>115</v>
      </c>
      <c r="F21" s="134">
        <f t="shared" si="0"/>
        <v>11.991657977059438</v>
      </c>
      <c r="G21" s="131"/>
    </row>
    <row r="22" spans="1:7" ht="15" customHeight="1">
      <c r="A22" s="150" t="s">
        <v>110</v>
      </c>
      <c r="B22" s="133">
        <v>13000</v>
      </c>
      <c r="C22" s="133">
        <v>12603</v>
      </c>
      <c r="D22" s="133">
        <v>14993</v>
      </c>
      <c r="E22" s="133">
        <f t="shared" si="1"/>
        <v>2390</v>
      </c>
      <c r="F22" s="134">
        <f t="shared" si="0"/>
        <v>18.96373879235103</v>
      </c>
      <c r="G22" s="131"/>
    </row>
    <row r="23" spans="1:7" ht="15" customHeight="1">
      <c r="A23" s="150" t="s">
        <v>111</v>
      </c>
      <c r="B23" s="133">
        <v>4500</v>
      </c>
      <c r="C23" s="133">
        <v>4922</v>
      </c>
      <c r="D23" s="133">
        <v>4797</v>
      </c>
      <c r="E23" s="133">
        <f t="shared" si="1"/>
        <v>-125</v>
      </c>
      <c r="F23" s="134">
        <f t="shared" si="0"/>
        <v>-2.5396180414465666</v>
      </c>
      <c r="G23" s="131"/>
    </row>
    <row r="24" spans="1:7" ht="18" customHeight="1">
      <c r="A24" s="138" t="s">
        <v>27</v>
      </c>
      <c r="B24" s="133">
        <f>B25+B39+B40+B41++B42+B43+B44</f>
        <v>31512</v>
      </c>
      <c r="C24" s="133">
        <f>C25+C39+C40+C41++C42+C43+C44</f>
        <v>30380</v>
      </c>
      <c r="D24" s="133">
        <f>D25+D39+D40+D41++D42+D43+D44</f>
        <v>27930</v>
      </c>
      <c r="E24" s="133">
        <f>E25+E39+E40+E41++E42+E43+E44</f>
        <v>-2450</v>
      </c>
      <c r="F24" s="134">
        <f t="shared" si="0"/>
        <v>-8.064516129032258</v>
      </c>
      <c r="G24" s="131"/>
    </row>
    <row r="25" spans="1:7" ht="15" customHeight="1">
      <c r="A25" s="137" t="s">
        <v>112</v>
      </c>
      <c r="B25" s="133">
        <f>SUM(B26:B38)</f>
        <v>3345</v>
      </c>
      <c r="C25" s="133">
        <f>SUM(C26:C38)</f>
        <v>2327</v>
      </c>
      <c r="D25" s="133">
        <f>SUM(D26:D38)</f>
        <v>2225</v>
      </c>
      <c r="E25" s="133">
        <f t="shared" si="1"/>
        <v>-102</v>
      </c>
      <c r="F25" s="134">
        <f t="shared" si="0"/>
        <v>-4.3833261710356686</v>
      </c>
      <c r="G25" s="131"/>
    </row>
    <row r="26" spans="1:7" ht="15" customHeight="1">
      <c r="A26" s="137" t="s">
        <v>122</v>
      </c>
      <c r="B26" s="135">
        <v>200</v>
      </c>
      <c r="C26" s="139"/>
      <c r="D26" s="135"/>
      <c r="E26" s="133">
        <f t="shared" si="1"/>
        <v>0</v>
      </c>
      <c r="F26" s="134" t="e">
        <f t="shared" si="0"/>
        <v>#DIV/0!</v>
      </c>
      <c r="G26" s="131"/>
    </row>
    <row r="27" spans="1:7" ht="15" customHeight="1">
      <c r="A27" s="137" t="s">
        <v>123</v>
      </c>
      <c r="B27" s="133">
        <v>1700</v>
      </c>
      <c r="C27" s="140">
        <v>1468</v>
      </c>
      <c r="D27" s="133">
        <v>1400</v>
      </c>
      <c r="E27" s="133">
        <f t="shared" si="1"/>
        <v>-68</v>
      </c>
      <c r="F27" s="134">
        <f t="shared" si="0"/>
        <v>-4.6321525885558579</v>
      </c>
      <c r="G27" s="131"/>
    </row>
    <row r="28" spans="1:7" ht="15" customHeight="1">
      <c r="A28" s="137" t="s">
        <v>124</v>
      </c>
      <c r="B28" s="133">
        <v>290</v>
      </c>
      <c r="C28" s="140"/>
      <c r="D28" s="133"/>
      <c r="E28" s="133">
        <f t="shared" si="1"/>
        <v>0</v>
      </c>
      <c r="F28" s="134" t="e">
        <f t="shared" si="0"/>
        <v>#DIV/0!</v>
      </c>
      <c r="G28" s="131"/>
    </row>
    <row r="29" spans="1:7" ht="15" customHeight="1">
      <c r="A29" s="137" t="s">
        <v>125</v>
      </c>
      <c r="B29" s="133"/>
      <c r="C29" s="140"/>
      <c r="D29" s="133"/>
      <c r="E29" s="133">
        <f t="shared" si="1"/>
        <v>0</v>
      </c>
      <c r="F29" s="134" t="e">
        <f t="shared" si="0"/>
        <v>#DIV/0!</v>
      </c>
      <c r="G29" s="131"/>
    </row>
    <row r="30" spans="1:7" ht="15" customHeight="1">
      <c r="A30" s="137" t="s">
        <v>126</v>
      </c>
      <c r="B30" s="133">
        <v>100</v>
      </c>
      <c r="C30" s="141"/>
      <c r="D30" s="133"/>
      <c r="E30" s="133">
        <f t="shared" si="1"/>
        <v>0</v>
      </c>
      <c r="F30" s="134" t="e">
        <f t="shared" si="0"/>
        <v>#DIV/0!</v>
      </c>
      <c r="G30" s="131"/>
    </row>
    <row r="31" spans="1:7" ht="15" customHeight="1">
      <c r="A31" s="129" t="s">
        <v>127</v>
      </c>
      <c r="B31" s="133">
        <v>820</v>
      </c>
      <c r="C31" s="141">
        <v>663</v>
      </c>
      <c r="D31" s="133">
        <v>700</v>
      </c>
      <c r="E31" s="133">
        <f t="shared" si="1"/>
        <v>37</v>
      </c>
      <c r="F31" s="134">
        <f t="shared" si="0"/>
        <v>5.5806938159879342</v>
      </c>
      <c r="G31" s="131"/>
    </row>
    <row r="32" spans="1:7" ht="15" customHeight="1">
      <c r="A32" s="130" t="s">
        <v>128</v>
      </c>
      <c r="B32" s="133">
        <v>25</v>
      </c>
      <c r="C32" s="141">
        <v>33</v>
      </c>
      <c r="D32" s="133">
        <v>35</v>
      </c>
      <c r="E32" s="133">
        <f t="shared" si="1"/>
        <v>2</v>
      </c>
      <c r="F32" s="134">
        <f t="shared" si="0"/>
        <v>6.0606060606060606</v>
      </c>
      <c r="G32" s="131"/>
    </row>
    <row r="33" spans="1:7" ht="15" customHeight="1">
      <c r="A33" s="130" t="s">
        <v>129</v>
      </c>
      <c r="B33" s="133">
        <v>40</v>
      </c>
      <c r="C33" s="141">
        <v>86</v>
      </c>
      <c r="D33" s="133">
        <v>90</v>
      </c>
      <c r="E33" s="133">
        <f t="shared" si="1"/>
        <v>4</v>
      </c>
      <c r="F33" s="134">
        <f t="shared" si="0"/>
        <v>4.6511627906976747</v>
      </c>
      <c r="G33" s="131"/>
    </row>
    <row r="34" spans="1:7" ht="15" customHeight="1">
      <c r="A34" s="130" t="s">
        <v>130</v>
      </c>
      <c r="B34" s="133"/>
      <c r="C34" s="141"/>
      <c r="D34" s="133"/>
      <c r="E34" s="133">
        <f t="shared" si="1"/>
        <v>0</v>
      </c>
      <c r="F34" s="134" t="e">
        <f t="shared" si="0"/>
        <v>#DIV/0!</v>
      </c>
      <c r="G34" s="131"/>
    </row>
    <row r="35" spans="1:7" ht="15" customHeight="1">
      <c r="A35" s="130" t="s">
        <v>131</v>
      </c>
      <c r="B35" s="133"/>
      <c r="C35" s="141"/>
      <c r="D35" s="133"/>
      <c r="E35" s="133">
        <f t="shared" si="1"/>
        <v>0</v>
      </c>
      <c r="F35" s="134" t="e">
        <f t="shared" si="0"/>
        <v>#DIV/0!</v>
      </c>
      <c r="G35" s="131"/>
    </row>
    <row r="36" spans="1:7" ht="15" customHeight="1">
      <c r="A36" s="130" t="s">
        <v>132</v>
      </c>
      <c r="B36" s="133">
        <v>80</v>
      </c>
      <c r="C36" s="141">
        <v>14</v>
      </c>
      <c r="D36" s="133"/>
      <c r="E36" s="133">
        <f t="shared" si="1"/>
        <v>-14</v>
      </c>
      <c r="F36" s="134">
        <f t="shared" si="0"/>
        <v>-100</v>
      </c>
      <c r="G36" s="131"/>
    </row>
    <row r="37" spans="1:7" ht="15" customHeight="1">
      <c r="A37" s="130" t="s">
        <v>133</v>
      </c>
      <c r="B37" s="133"/>
      <c r="C37" s="141">
        <v>11</v>
      </c>
      <c r="D37" s="133"/>
      <c r="E37" s="133">
        <f t="shared" si="1"/>
        <v>-11</v>
      </c>
      <c r="F37" s="134">
        <f t="shared" si="0"/>
        <v>-100</v>
      </c>
      <c r="G37" s="131"/>
    </row>
    <row r="38" spans="1:7" ht="15" customHeight="1">
      <c r="A38" s="130" t="s">
        <v>134</v>
      </c>
      <c r="B38" s="133">
        <v>90</v>
      </c>
      <c r="C38" s="141">
        <v>52</v>
      </c>
      <c r="D38" s="133"/>
      <c r="E38" s="133">
        <f t="shared" si="1"/>
        <v>-52</v>
      </c>
      <c r="F38" s="134">
        <f t="shared" si="0"/>
        <v>-100</v>
      </c>
      <c r="G38" s="131"/>
    </row>
    <row r="39" spans="1:7" ht="15" customHeight="1">
      <c r="A39" s="137" t="s">
        <v>113</v>
      </c>
      <c r="B39" s="142">
        <v>3192</v>
      </c>
      <c r="C39" s="133">
        <v>5835</v>
      </c>
      <c r="D39" s="142">
        <v>3350</v>
      </c>
      <c r="E39" s="133">
        <f t="shared" si="1"/>
        <v>-2485</v>
      </c>
      <c r="F39" s="134">
        <f t="shared" si="0"/>
        <v>-42.587832047986289</v>
      </c>
      <c r="G39" s="131"/>
    </row>
    <row r="40" spans="1:7" ht="15" customHeight="1">
      <c r="A40" s="137" t="s">
        <v>114</v>
      </c>
      <c r="B40" s="142">
        <v>2545</v>
      </c>
      <c r="C40" s="133">
        <v>1059</v>
      </c>
      <c r="D40" s="142">
        <v>1698</v>
      </c>
      <c r="E40" s="133">
        <f t="shared" si="1"/>
        <v>639</v>
      </c>
      <c r="F40" s="134">
        <f t="shared" si="0"/>
        <v>60.339943342776202</v>
      </c>
      <c r="G40" s="131"/>
    </row>
    <row r="41" spans="1:7" ht="15" customHeight="1">
      <c r="A41" s="137" t="s">
        <v>115</v>
      </c>
      <c r="B41" s="133">
        <v>18570</v>
      </c>
      <c r="C41" s="133">
        <v>20597</v>
      </c>
      <c r="D41" s="133">
        <v>20157</v>
      </c>
      <c r="E41" s="133">
        <f t="shared" si="1"/>
        <v>-440</v>
      </c>
      <c r="F41" s="134">
        <f t="shared" si="0"/>
        <v>-2.1362334320532117</v>
      </c>
      <c r="G41" s="131"/>
    </row>
    <row r="42" spans="1:7" ht="16.5" customHeight="1">
      <c r="A42" s="137" t="s">
        <v>135</v>
      </c>
      <c r="B42" s="143">
        <v>60</v>
      </c>
      <c r="C42" s="143"/>
      <c r="D42" s="143"/>
      <c r="E42" s="143">
        <f t="shared" si="1"/>
        <v>0</v>
      </c>
      <c r="F42" s="134" t="e">
        <f t="shared" si="0"/>
        <v>#DIV/0!</v>
      </c>
      <c r="G42" s="136"/>
    </row>
    <row r="43" spans="1:7">
      <c r="A43" s="144" t="s">
        <v>140</v>
      </c>
      <c r="B43" s="143">
        <v>300</v>
      </c>
      <c r="C43" s="143">
        <v>538</v>
      </c>
      <c r="D43" s="143">
        <v>500</v>
      </c>
      <c r="E43" s="143">
        <f t="shared" si="1"/>
        <v>-38</v>
      </c>
      <c r="F43" s="134">
        <f t="shared" si="0"/>
        <v>-7.0631970260223049</v>
      </c>
      <c r="G43" s="136"/>
    </row>
    <row r="44" spans="1:7" ht="15" customHeight="1" thickBot="1">
      <c r="A44" s="145" t="s">
        <v>136</v>
      </c>
      <c r="B44" s="146">
        <v>3500</v>
      </c>
      <c r="C44" s="146">
        <v>24</v>
      </c>
      <c r="D44" s="146"/>
      <c r="E44" s="146">
        <f t="shared" si="1"/>
        <v>-24</v>
      </c>
      <c r="F44" s="147">
        <f t="shared" si="0"/>
        <v>-100</v>
      </c>
      <c r="G44" s="148"/>
    </row>
  </sheetData>
  <mergeCells count="7">
    <mergeCell ref="A2:G2"/>
    <mergeCell ref="A3:G3"/>
    <mergeCell ref="F4:G4"/>
    <mergeCell ref="A5:A6"/>
    <mergeCell ref="G5:G6"/>
    <mergeCell ref="D5:F5"/>
    <mergeCell ref="B5:C5"/>
  </mergeCells>
  <phoneticPr fontId="33" type="noConversion"/>
  <pageMargins left="0.84" right="0.39370078740157483" top="0.77" bottom="0.39370078740157483" header="0.15748031496062992" footer="0.15748031496062992"/>
  <pageSetup paperSize="9" scale="85" firstPageNumber="4294963191" orientation="portrait" horizontalDpi="4294967292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D26"/>
  <sheetViews>
    <sheetView showGridLines="0" workbookViewId="0">
      <pane xSplit="1" ySplit="7" topLeftCell="B20" activePane="bottomRight" state="frozen"/>
      <selection pane="topRight"/>
      <selection pane="bottomLeft"/>
      <selection pane="bottomRight" activeCell="I15" sqref="I15"/>
    </sheetView>
  </sheetViews>
  <sheetFormatPr defaultRowHeight="14.25"/>
  <cols>
    <col min="1" max="1" width="35.5" style="2" customWidth="1"/>
    <col min="2" max="2" width="14.125" style="1" customWidth="1"/>
    <col min="3" max="3" width="11" style="32" customWidth="1"/>
    <col min="4" max="4" width="12.625" style="27" customWidth="1"/>
    <col min="5" max="5" width="10.875" style="1" customWidth="1"/>
    <col min="6" max="6" width="10.5" style="1" customWidth="1"/>
    <col min="7" max="55" width="9.25" style="1" customWidth="1"/>
    <col min="56" max="56" width="9" style="2" bestFit="1"/>
    <col min="57" max="16384" width="9" style="2"/>
  </cols>
  <sheetData>
    <row r="1" spans="1:56" ht="19.5" customHeight="1">
      <c r="A1" s="180" t="s">
        <v>186</v>
      </c>
    </row>
    <row r="2" spans="1:56" s="3" customFormat="1" ht="27">
      <c r="A2" s="183" t="s">
        <v>191</v>
      </c>
      <c r="B2" s="183"/>
      <c r="C2" s="183"/>
      <c r="D2" s="183"/>
      <c r="E2" s="183"/>
      <c r="F2" s="18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6" s="3" customFormat="1" ht="22.5" customHeight="1">
      <c r="A3" s="184"/>
      <c r="B3" s="184"/>
      <c r="C3" s="184"/>
      <c r="D3" s="184"/>
      <c r="E3" s="184"/>
      <c r="F3" s="18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6" ht="21" customHeight="1" thickBot="1">
      <c r="A4" s="7" t="s">
        <v>17</v>
      </c>
      <c r="B4" s="5"/>
      <c r="C4" s="31"/>
      <c r="D4" s="26"/>
      <c r="E4" s="206" t="s">
        <v>16</v>
      </c>
      <c r="F4" s="206"/>
    </row>
    <row r="5" spans="1:56" ht="20.100000000000001" customHeight="1">
      <c r="A5" s="195" t="s">
        <v>0</v>
      </c>
      <c r="B5" s="197" t="s">
        <v>146</v>
      </c>
      <c r="C5" s="199" t="s">
        <v>147</v>
      </c>
      <c r="D5" s="207" t="s">
        <v>148</v>
      </c>
      <c r="E5" s="207"/>
      <c r="F5" s="188" t="s">
        <v>34</v>
      </c>
      <c r="BD5" s="1"/>
    </row>
    <row r="6" spans="1:56" ht="20.100000000000001" customHeight="1">
      <c r="A6" s="196"/>
      <c r="B6" s="198"/>
      <c r="C6" s="200"/>
      <c r="D6" s="201" t="s">
        <v>18</v>
      </c>
      <c r="E6" s="203" t="s">
        <v>19</v>
      </c>
      <c r="F6" s="205"/>
      <c r="BD6" s="1"/>
    </row>
    <row r="7" spans="1:56" ht="20.100000000000001" customHeight="1">
      <c r="A7" s="196"/>
      <c r="B7" s="198"/>
      <c r="C7" s="200"/>
      <c r="D7" s="202"/>
      <c r="E7" s="204"/>
      <c r="F7" s="205"/>
      <c r="BD7" s="1"/>
    </row>
    <row r="8" spans="1:56" s="6" customFormat="1" ht="20.100000000000001" customHeight="1">
      <c r="A8" s="82" t="s">
        <v>85</v>
      </c>
      <c r="B8" s="114">
        <f>SUM(B9:B26)</f>
        <v>303664</v>
      </c>
      <c r="C8" s="115">
        <f>SUM(C9:C26)</f>
        <v>322215</v>
      </c>
      <c r="D8" s="114">
        <f>C8-B8</f>
        <v>18551</v>
      </c>
      <c r="E8" s="116">
        <f t="shared" ref="E8:E26" si="0">D8/B8*100</f>
        <v>6.109054744717846</v>
      </c>
      <c r="F8" s="83"/>
    </row>
    <row r="9" spans="1:56" s="6" customFormat="1" ht="20.100000000000001" customHeight="1">
      <c r="A9" s="113" t="s">
        <v>2</v>
      </c>
      <c r="B9" s="175">
        <v>39447</v>
      </c>
      <c r="C9" s="118">
        <v>45219</v>
      </c>
      <c r="D9" s="117">
        <f t="shared" ref="D9:D26" si="1">C9-B9</f>
        <v>5772</v>
      </c>
      <c r="E9" s="119">
        <f t="shared" si="0"/>
        <v>14.632291429006008</v>
      </c>
      <c r="F9" s="84"/>
    </row>
    <row r="10" spans="1:56" s="6" customFormat="1" ht="20.100000000000001" customHeight="1">
      <c r="A10" s="113" t="s">
        <v>3</v>
      </c>
      <c r="B10" s="176">
        <v>3122</v>
      </c>
      <c r="C10" s="120">
        <v>3240</v>
      </c>
      <c r="D10" s="117">
        <f t="shared" si="1"/>
        <v>118</v>
      </c>
      <c r="E10" s="119">
        <f t="shared" si="0"/>
        <v>3.7796284433055738</v>
      </c>
      <c r="F10" s="84"/>
    </row>
    <row r="11" spans="1:56" s="6" customFormat="1" ht="20.100000000000001" customHeight="1">
      <c r="A11" s="113" t="s">
        <v>4</v>
      </c>
      <c r="B11" s="176">
        <v>11476</v>
      </c>
      <c r="C11" s="120">
        <v>11478</v>
      </c>
      <c r="D11" s="117">
        <f t="shared" si="1"/>
        <v>2</v>
      </c>
      <c r="E11" s="119">
        <f t="shared" si="0"/>
        <v>1.742767514813524E-2</v>
      </c>
      <c r="F11" s="84"/>
    </row>
    <row r="12" spans="1:56" s="6" customFormat="1" ht="20.100000000000001" customHeight="1">
      <c r="A12" s="113" t="s">
        <v>5</v>
      </c>
      <c r="B12" s="175">
        <v>60365</v>
      </c>
      <c r="C12" s="118">
        <v>59273</v>
      </c>
      <c r="D12" s="117">
        <f t="shared" si="1"/>
        <v>-1092</v>
      </c>
      <c r="E12" s="119">
        <f t="shared" si="0"/>
        <v>-1.8089952787211132</v>
      </c>
      <c r="F12" s="83"/>
    </row>
    <row r="13" spans="1:56" s="6" customFormat="1" ht="20.100000000000001" customHeight="1">
      <c r="A13" s="113" t="s">
        <v>6</v>
      </c>
      <c r="B13" s="175">
        <v>4812</v>
      </c>
      <c r="C13" s="118">
        <v>1707</v>
      </c>
      <c r="D13" s="117">
        <f t="shared" si="1"/>
        <v>-3105</v>
      </c>
      <c r="E13" s="119">
        <f t="shared" si="0"/>
        <v>-64.526184538653368</v>
      </c>
      <c r="F13" s="84"/>
    </row>
    <row r="14" spans="1:56" s="6" customFormat="1" ht="20.100000000000001" customHeight="1">
      <c r="A14" s="113" t="s">
        <v>7</v>
      </c>
      <c r="B14" s="175">
        <v>2881</v>
      </c>
      <c r="C14" s="118">
        <v>2996</v>
      </c>
      <c r="D14" s="117">
        <f t="shared" si="1"/>
        <v>115</v>
      </c>
      <c r="E14" s="119">
        <f t="shared" si="0"/>
        <v>3.9916695591808402</v>
      </c>
      <c r="F14" s="84"/>
    </row>
    <row r="15" spans="1:56" s="6" customFormat="1" ht="20.100000000000001" customHeight="1">
      <c r="A15" s="113" t="s">
        <v>8</v>
      </c>
      <c r="B15" s="175">
        <v>56773</v>
      </c>
      <c r="C15" s="118">
        <v>65042</v>
      </c>
      <c r="D15" s="117">
        <f t="shared" si="1"/>
        <v>8269</v>
      </c>
      <c r="E15" s="119">
        <f t="shared" si="0"/>
        <v>14.565022105578358</v>
      </c>
      <c r="F15" s="84"/>
    </row>
    <row r="16" spans="1:56" s="6" customFormat="1" ht="20.100000000000001" customHeight="1">
      <c r="A16" s="113" t="s">
        <v>20</v>
      </c>
      <c r="B16" s="177">
        <v>1356</v>
      </c>
      <c r="C16" s="121">
        <v>748</v>
      </c>
      <c r="D16" s="117">
        <f t="shared" si="1"/>
        <v>-608</v>
      </c>
      <c r="E16" s="119">
        <f t="shared" si="0"/>
        <v>-44.837758112094392</v>
      </c>
      <c r="F16" s="84"/>
    </row>
    <row r="17" spans="1:6" s="6" customFormat="1" ht="20.100000000000001" customHeight="1">
      <c r="A17" s="113" t="s">
        <v>36</v>
      </c>
      <c r="B17" s="175">
        <v>39242</v>
      </c>
      <c r="C17" s="118">
        <v>39610</v>
      </c>
      <c r="D17" s="117">
        <f t="shared" si="1"/>
        <v>368</v>
      </c>
      <c r="E17" s="119">
        <f t="shared" si="0"/>
        <v>0.93777075582284297</v>
      </c>
      <c r="F17" s="84"/>
    </row>
    <row r="18" spans="1:6" s="6" customFormat="1" ht="20.100000000000001" customHeight="1">
      <c r="A18" s="113" t="s">
        <v>9</v>
      </c>
      <c r="B18" s="175">
        <v>2536</v>
      </c>
      <c r="C18" s="118">
        <v>675</v>
      </c>
      <c r="D18" s="117">
        <f t="shared" si="1"/>
        <v>-1861</v>
      </c>
      <c r="E18" s="119">
        <f t="shared" si="0"/>
        <v>-73.383280757097793</v>
      </c>
      <c r="F18" s="84"/>
    </row>
    <row r="19" spans="1:6" s="6" customFormat="1" ht="20.100000000000001" customHeight="1">
      <c r="A19" s="113" t="s">
        <v>10</v>
      </c>
      <c r="B19" s="175">
        <v>10277</v>
      </c>
      <c r="C19" s="118">
        <v>8164</v>
      </c>
      <c r="D19" s="117">
        <f t="shared" si="1"/>
        <v>-2113</v>
      </c>
      <c r="E19" s="119">
        <f t="shared" si="0"/>
        <v>-20.560474846745159</v>
      </c>
      <c r="F19" s="84"/>
    </row>
    <row r="20" spans="1:6" s="6" customFormat="1" ht="20.100000000000001" customHeight="1">
      <c r="A20" s="113" t="s">
        <v>11</v>
      </c>
      <c r="B20" s="175">
        <v>39211</v>
      </c>
      <c r="C20" s="118">
        <v>51303</v>
      </c>
      <c r="D20" s="117">
        <f t="shared" si="1"/>
        <v>12092</v>
      </c>
      <c r="E20" s="119">
        <f t="shared" si="0"/>
        <v>30.838285175078422</v>
      </c>
      <c r="F20" s="83"/>
    </row>
    <row r="21" spans="1:6" s="6" customFormat="1" ht="20.100000000000001" customHeight="1">
      <c r="A21" s="113" t="s">
        <v>12</v>
      </c>
      <c r="B21" s="175">
        <v>7994</v>
      </c>
      <c r="C21" s="118">
        <v>9338</v>
      </c>
      <c r="D21" s="117">
        <f t="shared" si="1"/>
        <v>1344</v>
      </c>
      <c r="E21" s="119">
        <f t="shared" si="0"/>
        <v>16.812609457092819</v>
      </c>
      <c r="F21" s="84"/>
    </row>
    <row r="22" spans="1:6" s="6" customFormat="1" ht="20.100000000000001" customHeight="1">
      <c r="A22" s="113" t="s">
        <v>13</v>
      </c>
      <c r="B22" s="175">
        <v>673</v>
      </c>
      <c r="C22" s="118">
        <v>714</v>
      </c>
      <c r="D22" s="117">
        <f t="shared" si="1"/>
        <v>41</v>
      </c>
      <c r="E22" s="119">
        <f t="shared" si="0"/>
        <v>6.092124814264487</v>
      </c>
      <c r="F22" s="84"/>
    </row>
    <row r="23" spans="1:6" s="6" customFormat="1" ht="20.100000000000001" customHeight="1">
      <c r="A23" s="113" t="s">
        <v>21</v>
      </c>
      <c r="B23" s="175">
        <v>893</v>
      </c>
      <c r="C23" s="118">
        <v>817</v>
      </c>
      <c r="D23" s="117">
        <f t="shared" si="1"/>
        <v>-76</v>
      </c>
      <c r="E23" s="119">
        <f t="shared" si="0"/>
        <v>-8.5106382978723403</v>
      </c>
      <c r="F23" s="84"/>
    </row>
    <row r="24" spans="1:6" s="6" customFormat="1" ht="20.100000000000001" customHeight="1">
      <c r="A24" s="113" t="s">
        <v>14</v>
      </c>
      <c r="B24" s="175">
        <v>2085</v>
      </c>
      <c r="C24" s="118">
        <v>1889</v>
      </c>
      <c r="D24" s="117">
        <f t="shared" si="1"/>
        <v>-196</v>
      </c>
      <c r="E24" s="119">
        <f t="shared" si="0"/>
        <v>-9.4004796163069546</v>
      </c>
      <c r="F24" s="84"/>
    </row>
    <row r="25" spans="1:6" s="6" customFormat="1" ht="20.100000000000001" customHeight="1">
      <c r="A25" s="113" t="s">
        <v>15</v>
      </c>
      <c r="B25" s="175">
        <v>16766</v>
      </c>
      <c r="C25" s="118">
        <v>16702</v>
      </c>
      <c r="D25" s="117">
        <f t="shared" si="1"/>
        <v>-64</v>
      </c>
      <c r="E25" s="119">
        <f t="shared" si="0"/>
        <v>-0.38172491947989984</v>
      </c>
      <c r="F25" s="83"/>
    </row>
    <row r="26" spans="1:6" s="6" customFormat="1" ht="20.100000000000001" customHeight="1" thickBot="1">
      <c r="A26" s="122" t="s">
        <v>22</v>
      </c>
      <c r="B26" s="178">
        <v>3755</v>
      </c>
      <c r="C26" s="124">
        <v>3300</v>
      </c>
      <c r="D26" s="123">
        <f t="shared" si="1"/>
        <v>-455</v>
      </c>
      <c r="E26" s="125">
        <f t="shared" si="0"/>
        <v>-12.117177097203728</v>
      </c>
      <c r="F26" s="126"/>
    </row>
  </sheetData>
  <mergeCells count="10">
    <mergeCell ref="A2:F2"/>
    <mergeCell ref="A3:F3"/>
    <mergeCell ref="A5:A7"/>
    <mergeCell ref="B5:B7"/>
    <mergeCell ref="C5:C7"/>
    <mergeCell ref="D6:D7"/>
    <mergeCell ref="E6:E7"/>
    <mergeCell ref="F5:F7"/>
    <mergeCell ref="E4:F4"/>
    <mergeCell ref="D5:E5"/>
  </mergeCells>
  <phoneticPr fontId="33" type="noConversion"/>
  <pageMargins left="0.72" right="0.23622047244094491" top="1.0236220472440944" bottom="1.3385826771653544" header="0.35433070866141736" footer="1.1417322834645669"/>
  <pageSetup paperSize="9" scale="90" firstPageNumber="4294963191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activeCell="Q19" sqref="Q19"/>
    </sheetView>
  </sheetViews>
  <sheetFormatPr defaultRowHeight="15.75"/>
  <cols>
    <col min="1" max="1" width="28.25" style="33" customWidth="1"/>
    <col min="2" max="2" width="8.125" style="33" customWidth="1"/>
    <col min="3" max="3" width="9.25" style="33" customWidth="1"/>
    <col min="4" max="4" width="9.625" style="33" customWidth="1"/>
    <col min="5" max="5" width="9.5" style="33" customWidth="1"/>
    <col min="6" max="6" width="12.25" style="33" customWidth="1"/>
    <col min="7" max="7" width="11.625" style="33" customWidth="1"/>
    <col min="8" max="8" width="33.625" style="33" customWidth="1"/>
    <col min="9" max="9" width="8.25" style="33" customWidth="1"/>
    <col min="10" max="10" width="11.625" style="33" customWidth="1"/>
    <col min="11" max="11" width="11.375" style="33" customWidth="1"/>
    <col min="12" max="12" width="9.625" style="33" customWidth="1"/>
    <col min="13" max="13" width="11" style="33" customWidth="1"/>
    <col min="14" max="14" width="25.25" style="33" customWidth="1"/>
    <col min="15" max="16384" width="9" style="33"/>
  </cols>
  <sheetData>
    <row r="1" spans="1:15" ht="21.75" customHeight="1">
      <c r="A1" s="181" t="s">
        <v>187</v>
      </c>
      <c r="B1" s="181"/>
      <c r="C1" s="208"/>
      <c r="D1" s="208"/>
    </row>
    <row r="2" spans="1:15" ht="45.75" customHeight="1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5" ht="30.75" customHeight="1">
      <c r="A3" s="62"/>
      <c r="B3" s="62"/>
      <c r="C3" s="62"/>
      <c r="D3" s="62"/>
      <c r="E3" s="62"/>
      <c r="F3" s="62"/>
      <c r="G3" s="63"/>
      <c r="H3" s="62"/>
      <c r="I3" s="62"/>
      <c r="J3" s="62"/>
      <c r="K3" s="62"/>
      <c r="L3" s="62"/>
      <c r="M3" s="62"/>
    </row>
    <row r="4" spans="1:15" ht="23.25" customHeight="1" thickBot="1">
      <c r="G4" s="56"/>
      <c r="L4" s="218"/>
      <c r="M4" s="218"/>
      <c r="N4" s="111" t="s">
        <v>66</v>
      </c>
      <c r="O4" s="8"/>
    </row>
    <row r="5" spans="1:15" s="47" customFormat="1" ht="27" customHeight="1">
      <c r="A5" s="220" t="s">
        <v>54</v>
      </c>
      <c r="B5" s="209" t="s">
        <v>59</v>
      </c>
      <c r="C5" s="225" t="s">
        <v>149</v>
      </c>
      <c r="D5" s="225"/>
      <c r="E5" s="219" t="s">
        <v>150</v>
      </c>
      <c r="F5" s="219"/>
      <c r="G5" s="219"/>
      <c r="H5" s="226" t="s">
        <v>54</v>
      </c>
      <c r="I5" s="222" t="s">
        <v>142</v>
      </c>
      <c r="J5" s="209" t="s">
        <v>151</v>
      </c>
      <c r="K5" s="209" t="s">
        <v>152</v>
      </c>
      <c r="L5" s="211" t="s">
        <v>65</v>
      </c>
      <c r="M5" s="216" t="s">
        <v>46</v>
      </c>
      <c r="N5" s="213" t="s">
        <v>63</v>
      </c>
    </row>
    <row r="6" spans="1:15" s="47" customFormat="1" ht="39" customHeight="1">
      <c r="A6" s="221"/>
      <c r="B6" s="224"/>
      <c r="C6" s="98" t="s">
        <v>58</v>
      </c>
      <c r="D6" s="98" t="s">
        <v>64</v>
      </c>
      <c r="E6" s="54" t="s">
        <v>56</v>
      </c>
      <c r="F6" s="10" t="s">
        <v>35</v>
      </c>
      <c r="G6" s="14" t="s">
        <v>25</v>
      </c>
      <c r="H6" s="227"/>
      <c r="I6" s="223"/>
      <c r="J6" s="210"/>
      <c r="K6" s="210"/>
      <c r="L6" s="212"/>
      <c r="M6" s="217"/>
      <c r="N6" s="214"/>
    </row>
    <row r="7" spans="1:15" ht="30" customHeight="1">
      <c r="A7" s="46" t="s">
        <v>45</v>
      </c>
      <c r="B7" s="102">
        <f>SUM(B8:B9)</f>
        <v>0</v>
      </c>
      <c r="C7" s="102">
        <f>SUM(C8:C9)</f>
        <v>18000</v>
      </c>
      <c r="D7" s="102">
        <f>SUM(D8:D9)</f>
        <v>30049</v>
      </c>
      <c r="E7" s="102">
        <f>SUM(E8:E9)</f>
        <v>37000</v>
      </c>
      <c r="F7" s="102">
        <f>SUM(F8:F9)</f>
        <v>6951</v>
      </c>
      <c r="G7" s="103">
        <f t="shared" ref="G7:G15" si="0">F7/D7</f>
        <v>0.23132217378282138</v>
      </c>
      <c r="H7" s="60" t="s">
        <v>47</v>
      </c>
      <c r="I7" s="107">
        <f>SUM(I8:I13)</f>
        <v>11000</v>
      </c>
      <c r="J7" s="107">
        <f>SUM(J8:J13)</f>
        <v>18033</v>
      </c>
      <c r="K7" s="107">
        <f t="shared" ref="K7:L7" si="1">SUM(K8:K13)</f>
        <v>26000</v>
      </c>
      <c r="L7" s="107">
        <f t="shared" si="1"/>
        <v>7967</v>
      </c>
      <c r="M7" s="103">
        <f t="shared" ref="M7:M15" si="2">L7/J7</f>
        <v>0.44180114235013584</v>
      </c>
      <c r="N7" s="100"/>
    </row>
    <row r="8" spans="1:15" ht="30" customHeight="1">
      <c r="A8" s="50" t="s">
        <v>50</v>
      </c>
      <c r="B8" s="104"/>
      <c r="C8" s="104">
        <v>19500</v>
      </c>
      <c r="D8" s="104">
        <v>30757</v>
      </c>
      <c r="E8" s="104">
        <v>39000</v>
      </c>
      <c r="F8" s="102">
        <f t="shared" ref="F8:F16" si="3">E8-D8</f>
        <v>8243</v>
      </c>
      <c r="G8" s="103">
        <f t="shared" si="0"/>
        <v>0.26800403160256203</v>
      </c>
      <c r="H8" s="152" t="s">
        <v>52</v>
      </c>
      <c r="I8" s="162"/>
      <c r="J8" s="107">
        <v>2033</v>
      </c>
      <c r="K8" s="107">
        <v>10890</v>
      </c>
      <c r="L8" s="107">
        <f t="shared" ref="L8:L15" si="4">K8-J8</f>
        <v>8857</v>
      </c>
      <c r="M8" s="103">
        <f t="shared" si="2"/>
        <v>4.3566158386620755</v>
      </c>
      <c r="N8" s="153" t="s">
        <v>139</v>
      </c>
    </row>
    <row r="9" spans="1:15" ht="53.25" customHeight="1">
      <c r="A9" s="53" t="s">
        <v>55</v>
      </c>
      <c r="B9" s="104"/>
      <c r="C9" s="104">
        <v>-1500</v>
      </c>
      <c r="D9" s="104">
        <v>-708</v>
      </c>
      <c r="E9" s="104">
        <v>-2000</v>
      </c>
      <c r="F9" s="102">
        <f t="shared" si="3"/>
        <v>-1292</v>
      </c>
      <c r="G9" s="103">
        <f t="shared" si="0"/>
        <v>1.8248587570621468</v>
      </c>
      <c r="H9" s="49" t="s">
        <v>51</v>
      </c>
      <c r="I9" s="162"/>
      <c r="J9" s="107">
        <v>11500</v>
      </c>
      <c r="K9" s="107">
        <v>10930</v>
      </c>
      <c r="L9" s="107">
        <f t="shared" si="4"/>
        <v>-570</v>
      </c>
      <c r="M9" s="103">
        <f t="shared" si="2"/>
        <v>-4.9565217391304345E-2</v>
      </c>
      <c r="N9" s="151" t="s">
        <v>171</v>
      </c>
    </row>
    <row r="10" spans="1:15" ht="38.25" customHeight="1">
      <c r="A10" s="50"/>
      <c r="B10" s="104"/>
      <c r="C10" s="104"/>
      <c r="D10" s="104"/>
      <c r="E10" s="104"/>
      <c r="F10" s="102">
        <f t="shared" si="3"/>
        <v>0</v>
      </c>
      <c r="G10" s="103" t="e">
        <f t="shared" si="0"/>
        <v>#DIV/0!</v>
      </c>
      <c r="H10" s="152" t="s">
        <v>137</v>
      </c>
      <c r="I10" s="162"/>
      <c r="J10" s="107">
        <v>4000</v>
      </c>
      <c r="K10" s="107"/>
      <c r="L10" s="107">
        <f t="shared" si="4"/>
        <v>-4000</v>
      </c>
      <c r="M10" s="103">
        <f t="shared" si="2"/>
        <v>-1</v>
      </c>
      <c r="N10" s="156"/>
    </row>
    <row r="11" spans="1:15" ht="30" customHeight="1">
      <c r="A11" s="50"/>
      <c r="B11" s="104"/>
      <c r="C11" s="104"/>
      <c r="D11" s="104"/>
      <c r="E11" s="104"/>
      <c r="F11" s="102">
        <f t="shared" si="3"/>
        <v>0</v>
      </c>
      <c r="G11" s="103" t="e">
        <f t="shared" si="0"/>
        <v>#DIV/0!</v>
      </c>
      <c r="H11" s="49" t="s">
        <v>53</v>
      </c>
      <c r="I11" s="162"/>
      <c r="J11" s="107">
        <v>500</v>
      </c>
      <c r="K11" s="107">
        <v>600</v>
      </c>
      <c r="L11" s="107">
        <f t="shared" si="4"/>
        <v>100</v>
      </c>
      <c r="M11" s="103">
        <f t="shared" si="2"/>
        <v>0.2</v>
      </c>
      <c r="N11" s="155" t="s">
        <v>138</v>
      </c>
    </row>
    <row r="12" spans="1:15" ht="61.5" customHeight="1">
      <c r="A12" s="50"/>
      <c r="B12" s="104"/>
      <c r="C12" s="104"/>
      <c r="D12" s="104"/>
      <c r="E12" s="104"/>
      <c r="F12" s="102"/>
      <c r="G12" s="103"/>
      <c r="H12" s="49" t="s">
        <v>175</v>
      </c>
      <c r="I12" s="162">
        <v>11000</v>
      </c>
      <c r="J12" s="107"/>
      <c r="K12" s="107">
        <v>2030</v>
      </c>
      <c r="L12" s="107">
        <f t="shared" si="4"/>
        <v>2030</v>
      </c>
      <c r="M12" s="103" t="e">
        <f t="shared" si="2"/>
        <v>#DIV/0!</v>
      </c>
      <c r="N12" s="156" t="s">
        <v>178</v>
      </c>
    </row>
    <row r="13" spans="1:15" s="57" customFormat="1" ht="30" customHeight="1">
      <c r="A13" s="50"/>
      <c r="B13" s="104"/>
      <c r="C13" s="104"/>
      <c r="D13" s="104"/>
      <c r="E13" s="104"/>
      <c r="F13" s="102"/>
      <c r="G13" s="103"/>
      <c r="H13" s="167" t="s">
        <v>176</v>
      </c>
      <c r="I13" s="162"/>
      <c r="J13" s="107"/>
      <c r="K13" s="107">
        <v>1550</v>
      </c>
      <c r="L13" s="107">
        <f t="shared" si="4"/>
        <v>1550</v>
      </c>
      <c r="M13" s="103" t="e">
        <f t="shared" si="2"/>
        <v>#DIV/0!</v>
      </c>
      <c r="N13" s="156" t="s">
        <v>177</v>
      </c>
    </row>
    <row r="14" spans="1:15" s="57" customFormat="1" ht="30" customHeight="1">
      <c r="A14" s="91" t="s">
        <v>153</v>
      </c>
      <c r="B14" s="105"/>
      <c r="C14" s="105"/>
      <c r="D14" s="105"/>
      <c r="E14" s="105"/>
      <c r="F14" s="102">
        <f t="shared" si="3"/>
        <v>0</v>
      </c>
      <c r="G14" s="103" t="e">
        <f t="shared" si="0"/>
        <v>#DIV/0!</v>
      </c>
      <c r="H14" s="49" t="s">
        <v>160</v>
      </c>
      <c r="I14" s="162"/>
      <c r="J14" s="108">
        <v>334</v>
      </c>
      <c r="K14" s="108"/>
      <c r="L14" s="107">
        <f t="shared" si="4"/>
        <v>-334</v>
      </c>
      <c r="M14" s="103">
        <f t="shared" si="2"/>
        <v>-1</v>
      </c>
      <c r="N14" s="154"/>
    </row>
    <row r="15" spans="1:15" ht="30" customHeight="1">
      <c r="A15" s="91" t="s">
        <v>154</v>
      </c>
      <c r="B15" s="105"/>
      <c r="C15" s="105"/>
      <c r="D15" s="105"/>
      <c r="E15" s="105"/>
      <c r="F15" s="102">
        <f t="shared" si="3"/>
        <v>0</v>
      </c>
      <c r="G15" s="103" t="e">
        <f t="shared" si="0"/>
        <v>#DIV/0!</v>
      </c>
      <c r="H15" s="49" t="s">
        <v>161</v>
      </c>
      <c r="I15" s="162"/>
      <c r="J15" s="108">
        <v>317</v>
      </c>
      <c r="K15" s="108"/>
      <c r="L15" s="107">
        <f t="shared" si="4"/>
        <v>-317</v>
      </c>
      <c r="M15" s="103">
        <f t="shared" si="2"/>
        <v>-1</v>
      </c>
      <c r="N15" s="154"/>
    </row>
    <row r="16" spans="1:15" ht="30" customHeight="1">
      <c r="A16" s="58" t="s">
        <v>155</v>
      </c>
      <c r="B16" s="102"/>
      <c r="C16" s="102">
        <v>60</v>
      </c>
      <c r="D16" s="102">
        <v>686</v>
      </c>
      <c r="E16" s="102">
        <v>700</v>
      </c>
      <c r="F16" s="102">
        <f t="shared" si="3"/>
        <v>14</v>
      </c>
      <c r="G16" s="103">
        <f t="shared" ref="G16:G21" si="5">F16/D16</f>
        <v>2.0408163265306121E-2</v>
      </c>
      <c r="H16" s="59" t="s">
        <v>180</v>
      </c>
      <c r="I16" s="163"/>
      <c r="J16" s="109">
        <v>61</v>
      </c>
      <c r="K16" s="109">
        <v>700</v>
      </c>
      <c r="L16" s="107">
        <f t="shared" ref="L16:L20" si="6">K16-J16</f>
        <v>639</v>
      </c>
      <c r="M16" s="103">
        <f t="shared" ref="M16:M21" si="7">L16/J16</f>
        <v>10.475409836065573</v>
      </c>
      <c r="N16" s="156" t="s">
        <v>181</v>
      </c>
    </row>
    <row r="17" spans="1:14" ht="30" customHeight="1">
      <c r="A17" s="92" t="s">
        <v>156</v>
      </c>
      <c r="B17" s="102"/>
      <c r="C17" s="102">
        <v>450</v>
      </c>
      <c r="D17" s="102">
        <v>63</v>
      </c>
      <c r="E17" s="102"/>
      <c r="F17" s="102">
        <f t="shared" ref="F17:F20" si="8">E17-D17</f>
        <v>-63</v>
      </c>
      <c r="G17" s="103">
        <f t="shared" si="5"/>
        <v>-1</v>
      </c>
      <c r="H17" s="59" t="s">
        <v>162</v>
      </c>
      <c r="I17" s="163"/>
      <c r="J17" s="109">
        <v>491</v>
      </c>
      <c r="K17" s="109"/>
      <c r="L17" s="107">
        <f t="shared" si="6"/>
        <v>-491</v>
      </c>
      <c r="M17" s="103">
        <f t="shared" si="7"/>
        <v>-1</v>
      </c>
      <c r="N17" s="154"/>
    </row>
    <row r="18" spans="1:14" ht="30" customHeight="1">
      <c r="A18" s="58" t="s">
        <v>157</v>
      </c>
      <c r="B18" s="102"/>
      <c r="C18" s="102">
        <v>65</v>
      </c>
      <c r="D18" s="102">
        <v>224</v>
      </c>
      <c r="E18" s="102">
        <v>230</v>
      </c>
      <c r="F18" s="102">
        <f t="shared" si="8"/>
        <v>6</v>
      </c>
      <c r="G18" s="103">
        <f t="shared" si="5"/>
        <v>2.6785714285714284E-2</v>
      </c>
      <c r="H18" s="60" t="s">
        <v>163</v>
      </c>
      <c r="I18" s="164"/>
      <c r="J18" s="110">
        <v>566</v>
      </c>
      <c r="K18" s="110">
        <v>230</v>
      </c>
      <c r="L18" s="107">
        <f t="shared" si="6"/>
        <v>-336</v>
      </c>
      <c r="M18" s="103">
        <f t="shared" si="7"/>
        <v>-0.59363957597173145</v>
      </c>
      <c r="N18" s="156" t="s">
        <v>173</v>
      </c>
    </row>
    <row r="19" spans="1:14" ht="63.75" customHeight="1">
      <c r="A19" s="58" t="s">
        <v>158</v>
      </c>
      <c r="B19" s="102"/>
      <c r="C19" s="102">
        <v>2600</v>
      </c>
      <c r="D19" s="102">
        <v>1880</v>
      </c>
      <c r="E19" s="102">
        <v>1900</v>
      </c>
      <c r="F19" s="102">
        <f t="shared" si="8"/>
        <v>20</v>
      </c>
      <c r="G19" s="103">
        <f t="shared" si="5"/>
        <v>1.0638297872340425E-2</v>
      </c>
      <c r="H19" s="61" t="s">
        <v>164</v>
      </c>
      <c r="I19" s="165"/>
      <c r="J19" s="110">
        <v>3351</v>
      </c>
      <c r="K19" s="110">
        <v>1900</v>
      </c>
      <c r="L19" s="107">
        <f t="shared" si="6"/>
        <v>-1451</v>
      </c>
      <c r="M19" s="103">
        <f t="shared" si="7"/>
        <v>-0.43300507311250375</v>
      </c>
      <c r="N19" s="156" t="s">
        <v>194</v>
      </c>
    </row>
    <row r="20" spans="1:14" s="45" customFormat="1" ht="30" customHeight="1">
      <c r="A20" s="58" t="s">
        <v>159</v>
      </c>
      <c r="B20" s="102"/>
      <c r="C20" s="102">
        <v>300</v>
      </c>
      <c r="D20" s="102">
        <v>636</v>
      </c>
      <c r="E20" s="102">
        <v>650</v>
      </c>
      <c r="F20" s="102">
        <f t="shared" si="8"/>
        <v>14</v>
      </c>
      <c r="G20" s="103">
        <f t="shared" si="5"/>
        <v>2.20125786163522E-2</v>
      </c>
      <c r="H20" s="61" t="s">
        <v>165</v>
      </c>
      <c r="I20" s="165"/>
      <c r="J20" s="110">
        <v>364</v>
      </c>
      <c r="K20" s="110">
        <v>650</v>
      </c>
      <c r="L20" s="107">
        <f t="shared" si="6"/>
        <v>286</v>
      </c>
      <c r="M20" s="103">
        <f t="shared" si="7"/>
        <v>0.7857142857142857</v>
      </c>
      <c r="N20" s="156" t="s">
        <v>170</v>
      </c>
    </row>
    <row r="21" spans="1:14" ht="30" customHeight="1" thickBot="1">
      <c r="A21" s="51" t="s">
        <v>98</v>
      </c>
      <c r="B21" s="106">
        <f>SUM(B7,B14:B20)</f>
        <v>0</v>
      </c>
      <c r="C21" s="106">
        <f>SUM(C7,C14:C20)</f>
        <v>21475</v>
      </c>
      <c r="D21" s="106">
        <f>SUM(D7,D14:D20)</f>
        <v>33538</v>
      </c>
      <c r="E21" s="106">
        <f>SUM(E7,E14:E20)</f>
        <v>40480</v>
      </c>
      <c r="F21" s="106">
        <f>SUM(F7,F14:F20)</f>
        <v>6942</v>
      </c>
      <c r="G21" s="161">
        <f t="shared" si="5"/>
        <v>0.20698908700578447</v>
      </c>
      <c r="H21" s="52" t="s">
        <v>99</v>
      </c>
      <c r="I21" s="48">
        <f>SUM(I7,I14:I20)</f>
        <v>11000</v>
      </c>
      <c r="J21" s="48">
        <f>SUM(J7,J14:J20)</f>
        <v>23517</v>
      </c>
      <c r="K21" s="48">
        <f>SUM(K7,K14:K20)</f>
        <v>29480</v>
      </c>
      <c r="L21" s="48">
        <f>SUM(L7,L14:L20)</f>
        <v>5963</v>
      </c>
      <c r="M21" s="161">
        <f t="shared" si="7"/>
        <v>0.25356125356125359</v>
      </c>
      <c r="N21" s="101"/>
    </row>
  </sheetData>
  <mergeCells count="14">
    <mergeCell ref="C1:D1"/>
    <mergeCell ref="J5:J6"/>
    <mergeCell ref="K5:K6"/>
    <mergeCell ref="L5:L6"/>
    <mergeCell ref="N5:N6"/>
    <mergeCell ref="A2:N2"/>
    <mergeCell ref="M5:M6"/>
    <mergeCell ref="L4:M4"/>
    <mergeCell ref="E5:G5"/>
    <mergeCell ref="A5:A6"/>
    <mergeCell ref="I5:I6"/>
    <mergeCell ref="B5:B6"/>
    <mergeCell ref="C5:D5"/>
    <mergeCell ref="H5:H6"/>
  </mergeCells>
  <phoneticPr fontId="41" type="noConversion"/>
  <pageMargins left="0.5" right="0.35433070866141736" top="0.62" bottom="0.6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N9" sqref="N9"/>
    </sheetView>
  </sheetViews>
  <sheetFormatPr defaultRowHeight="15.75"/>
  <cols>
    <col min="1" max="1" width="14.25" style="33" customWidth="1"/>
    <col min="2" max="2" width="9" style="33"/>
    <col min="3" max="3" width="9.75" style="33" customWidth="1"/>
    <col min="4" max="4" width="9.875" style="33" customWidth="1"/>
    <col min="5" max="5" width="10.625" style="33" customWidth="1"/>
    <col min="6" max="6" width="9" style="33"/>
    <col min="7" max="7" width="9.5" style="33" customWidth="1"/>
    <col min="8" max="8" width="9.625" style="33" customWidth="1"/>
    <col min="9" max="9" width="10.5" style="33" customWidth="1"/>
    <col min="10" max="10" width="9" style="33"/>
    <col min="11" max="11" width="9.875" style="33" customWidth="1"/>
    <col min="12" max="12" width="9" style="33"/>
    <col min="13" max="13" width="12.25" style="33" customWidth="1"/>
    <col min="14" max="16384" width="9" style="33"/>
  </cols>
  <sheetData>
    <row r="1" spans="1:13" ht="24" customHeight="1">
      <c r="A1" s="181" t="s">
        <v>188</v>
      </c>
    </row>
    <row r="2" spans="1:13" ht="36.75" customHeight="1">
      <c r="A2" s="232" t="s">
        <v>193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28.5" customHeight="1">
      <c r="A3" s="65"/>
      <c r="B3" s="65"/>
      <c r="C3" s="65"/>
      <c r="D3" s="65"/>
      <c r="E3" s="65"/>
      <c r="F3" s="65"/>
      <c r="G3" s="230"/>
      <c r="H3" s="230"/>
      <c r="I3" s="65"/>
      <c r="J3" s="65"/>
      <c r="K3" s="65"/>
      <c r="L3" s="233"/>
      <c r="M3" s="233"/>
    </row>
    <row r="4" spans="1:13" ht="26.25" customHeight="1" thickBot="1">
      <c r="G4" s="64"/>
      <c r="H4" s="64"/>
      <c r="L4" s="231" t="s">
        <v>16</v>
      </c>
      <c r="M4" s="231"/>
    </row>
    <row r="5" spans="1:13" ht="24" customHeight="1">
      <c r="A5" s="234" t="s">
        <v>37</v>
      </c>
      <c r="B5" s="209" t="s">
        <v>48</v>
      </c>
      <c r="C5" s="236" t="s">
        <v>38</v>
      </c>
      <c r="D5" s="236"/>
      <c r="E5" s="236"/>
      <c r="F5" s="236"/>
      <c r="G5" s="236" t="s">
        <v>39</v>
      </c>
      <c r="H5" s="236"/>
      <c r="I5" s="236"/>
      <c r="J5" s="236"/>
      <c r="K5" s="209" t="s">
        <v>40</v>
      </c>
      <c r="L5" s="209" t="s">
        <v>49</v>
      </c>
      <c r="M5" s="228" t="s">
        <v>24</v>
      </c>
    </row>
    <row r="6" spans="1:13" ht="44.25" customHeight="1">
      <c r="A6" s="235"/>
      <c r="B6" s="224"/>
      <c r="C6" s="166" t="s">
        <v>166</v>
      </c>
      <c r="D6" s="166" t="s">
        <v>167</v>
      </c>
      <c r="E6" s="34" t="s">
        <v>41</v>
      </c>
      <c r="F6" s="35" t="s">
        <v>1</v>
      </c>
      <c r="G6" s="166" t="s">
        <v>168</v>
      </c>
      <c r="H6" s="166" t="s">
        <v>169</v>
      </c>
      <c r="I6" s="34" t="s">
        <v>42</v>
      </c>
      <c r="J6" s="35" t="s">
        <v>1</v>
      </c>
      <c r="K6" s="224"/>
      <c r="L6" s="224"/>
      <c r="M6" s="229"/>
    </row>
    <row r="7" spans="1:13" ht="59.25" customHeight="1">
      <c r="A7" s="67" t="s">
        <v>62</v>
      </c>
      <c r="B7" s="36">
        <v>3523</v>
      </c>
      <c r="C7" s="36">
        <v>8414</v>
      </c>
      <c r="D7" s="36">
        <v>10936</v>
      </c>
      <c r="E7" s="36">
        <f>SUM(D7-C7)</f>
        <v>2522</v>
      </c>
      <c r="F7" s="37">
        <f>SUM(E7/C7)</f>
        <v>0.29973853101972903</v>
      </c>
      <c r="G7" s="36">
        <v>11260</v>
      </c>
      <c r="H7" s="36">
        <v>12260</v>
      </c>
      <c r="I7" s="36">
        <f>SUM(H7-G7)</f>
        <v>1000</v>
      </c>
      <c r="J7" s="37">
        <f>SUM(I7/G7)</f>
        <v>8.8809946714031973E-2</v>
      </c>
      <c r="K7" s="36">
        <f>SUM(D7-H7)</f>
        <v>-1324</v>
      </c>
      <c r="L7" s="36">
        <f>SUM(B7+K7)</f>
        <v>2199</v>
      </c>
      <c r="M7" s="38"/>
    </row>
    <row r="8" spans="1:13" ht="53.25" customHeight="1">
      <c r="A8" s="39" t="s">
        <v>43</v>
      </c>
      <c r="B8" s="36">
        <v>22488</v>
      </c>
      <c r="C8" s="36">
        <v>26812</v>
      </c>
      <c r="D8" s="36">
        <v>28991</v>
      </c>
      <c r="E8" s="36">
        <f>SUM(D8-C8)</f>
        <v>2179</v>
      </c>
      <c r="F8" s="37">
        <f>SUM(E8/C8)</f>
        <v>8.1269580784723253E-2</v>
      </c>
      <c r="G8" s="36">
        <v>27163</v>
      </c>
      <c r="H8" s="36">
        <v>32163</v>
      </c>
      <c r="I8" s="36">
        <f>SUM(H8-G8)</f>
        <v>5000</v>
      </c>
      <c r="J8" s="37">
        <f>SUM(I8/G8)</f>
        <v>0.1840739240879137</v>
      </c>
      <c r="K8" s="36">
        <f>SUM(D8-H8)</f>
        <v>-3172</v>
      </c>
      <c r="L8" s="36">
        <f>SUM(B8+K8)</f>
        <v>19316</v>
      </c>
      <c r="M8" s="66"/>
    </row>
    <row r="9" spans="1:13" s="44" customFormat="1" ht="60.75" customHeight="1" thickBot="1">
      <c r="A9" s="40" t="s">
        <v>44</v>
      </c>
      <c r="B9" s="41">
        <f>SUM(B7:B8)</f>
        <v>26011</v>
      </c>
      <c r="C9" s="41">
        <f t="shared" ref="C9:L9" si="0">SUM(C7:C8)</f>
        <v>35226</v>
      </c>
      <c r="D9" s="41">
        <f t="shared" si="0"/>
        <v>39927</v>
      </c>
      <c r="E9" s="127">
        <f t="shared" si="0"/>
        <v>4701</v>
      </c>
      <c r="F9" s="42">
        <f>SUM(E9/C9)</f>
        <v>0.1334525634474536</v>
      </c>
      <c r="G9" s="127">
        <f t="shared" si="0"/>
        <v>38423</v>
      </c>
      <c r="H9" s="127">
        <f t="shared" si="0"/>
        <v>44423</v>
      </c>
      <c r="I9" s="127">
        <f t="shared" si="0"/>
        <v>6000</v>
      </c>
      <c r="J9" s="42">
        <f>SUM(I9/G9)</f>
        <v>0.15615646878171929</v>
      </c>
      <c r="K9" s="127">
        <f t="shared" si="0"/>
        <v>-4496</v>
      </c>
      <c r="L9" s="127">
        <f t="shared" si="0"/>
        <v>21515</v>
      </c>
      <c r="M9" s="43"/>
    </row>
  </sheetData>
  <mergeCells count="11">
    <mergeCell ref="M5:M6"/>
    <mergeCell ref="G3:H3"/>
    <mergeCell ref="L4:M4"/>
    <mergeCell ref="A2:M2"/>
    <mergeCell ref="L3:M3"/>
    <mergeCell ref="A5:A6"/>
    <mergeCell ref="B5:B6"/>
    <mergeCell ref="C5:F5"/>
    <mergeCell ref="G5:J5"/>
    <mergeCell ref="K5:K6"/>
    <mergeCell ref="L5:L6"/>
  </mergeCells>
  <phoneticPr fontId="38" type="noConversion"/>
  <pageMargins left="1.02" right="0.4724409448818898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Define</vt:lpstr>
      <vt:lpstr> 预算平衡表</vt:lpstr>
      <vt:lpstr>收入预算草案总表 </vt:lpstr>
      <vt:lpstr> 支出预算草案总表 </vt:lpstr>
      <vt:lpstr>政府性基金收支</vt:lpstr>
      <vt:lpstr>社保基金收支</vt:lpstr>
      <vt:lpstr>' 预算平衡表'!Print_Area</vt:lpstr>
      <vt:lpstr>政府性基金收支!Print_Area</vt:lpstr>
    </vt:vector>
  </TitlesOfParts>
  <Company>5525983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黄焕林</dc:creator>
  <cp:lastModifiedBy>Chinese User</cp:lastModifiedBy>
  <cp:revision/>
  <cp:lastPrinted>2018-01-06T13:28:10Z</cp:lastPrinted>
  <dcterms:created xsi:type="dcterms:W3CDTF">1997-09-30T15:36:06Z</dcterms:created>
  <dcterms:modified xsi:type="dcterms:W3CDTF">2018-02-05T02:11:23Z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2052-8.1.0.3483</vt:lpwstr>
  </property>
</Properties>
</file>