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 activeTab="3"/>
  </bookViews>
  <sheets>
    <sheet name="2015年收入" sheetId="3" r:id="rId1"/>
    <sheet name="2015年支出" sheetId="4" r:id="rId2"/>
    <sheet name="2016年收入" sheetId="1" r:id="rId3"/>
    <sheet name="2016年支出" sheetId="2" r:id="rId4"/>
  </sheets>
  <calcPr calcId="124519"/>
</workbook>
</file>

<file path=xl/calcChain.xml><?xml version="1.0" encoding="utf-8"?>
<calcChain xmlns="http://schemas.openxmlformats.org/spreadsheetml/2006/main">
  <c r="E27" i="3"/>
  <c r="E32" i="1"/>
  <c r="D32"/>
  <c r="E32" i="3"/>
  <c r="D32"/>
  <c r="D34" i="1"/>
  <c r="E34" s="1"/>
  <c r="E29"/>
  <c r="D29"/>
  <c r="D33" i="3" l="1"/>
  <c r="E33" s="1"/>
  <c r="D29"/>
  <c r="E29" s="1"/>
  <c r="D31" i="1" l="1"/>
  <c r="E31" s="1"/>
  <c r="D31" i="3" l="1"/>
  <c r="E31" s="1"/>
  <c r="D6" i="2" l="1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5"/>
  <c r="E5" s="1"/>
  <c r="C23"/>
  <c r="B23"/>
  <c r="C20" i="1"/>
  <c r="C5"/>
  <c r="B20"/>
  <c r="D20" s="1"/>
  <c r="E20" s="1"/>
  <c r="B5"/>
  <c r="D25"/>
  <c r="E25" s="1"/>
  <c r="D26"/>
  <c r="E26" s="1"/>
  <c r="D28"/>
  <c r="E28" s="1"/>
  <c r="D30"/>
  <c r="E30" s="1"/>
  <c r="D33"/>
  <c r="E33" s="1"/>
  <c r="D35"/>
  <c r="E35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1"/>
  <c r="E21" s="1"/>
  <c r="D22"/>
  <c r="E22" s="1"/>
  <c r="D23"/>
  <c r="E23" s="1"/>
  <c r="D24"/>
  <c r="E24" s="1"/>
  <c r="D6"/>
  <c r="E6" s="1"/>
  <c r="B27" l="1"/>
  <c r="B36" s="1"/>
  <c r="D5"/>
  <c r="E5" s="1"/>
  <c r="D23" i="2"/>
  <c r="E23" s="1"/>
  <c r="C27" i="1"/>
  <c r="C36" s="1"/>
  <c r="C20" i="3"/>
  <c r="D24"/>
  <c r="E24" s="1"/>
  <c r="C5"/>
  <c r="D16" i="4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5"/>
  <c r="E5" s="1"/>
  <c r="C24"/>
  <c r="B24"/>
  <c r="B20" i="3"/>
  <c r="B5"/>
  <c r="D28"/>
  <c r="E28" s="1"/>
  <c r="D30"/>
  <c r="E30" s="1"/>
  <c r="D34"/>
  <c r="E34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1"/>
  <c r="E21" s="1"/>
  <c r="D22"/>
  <c r="E22" s="1"/>
  <c r="D23"/>
  <c r="E23" s="1"/>
  <c r="D25"/>
  <c r="E25" s="1"/>
  <c r="D26"/>
  <c r="E26" s="1"/>
  <c r="D6"/>
  <c r="E6" s="1"/>
  <c r="D36" i="1" l="1"/>
  <c r="E36" s="1"/>
  <c r="D20" i="3"/>
  <c r="E20" s="1"/>
  <c r="D27" i="1"/>
  <c r="E27" s="1"/>
  <c r="D24" i="4"/>
  <c r="E24" s="1"/>
  <c r="C27" i="3"/>
  <c r="C35" s="1"/>
  <c r="D5"/>
  <c r="E5" s="1"/>
  <c r="B27"/>
  <c r="B35" s="1"/>
  <c r="D27" l="1"/>
  <c r="D35"/>
  <c r="E35" s="1"/>
</calcChain>
</file>

<file path=xl/sharedStrings.xml><?xml version="1.0" encoding="utf-8"?>
<sst xmlns="http://schemas.openxmlformats.org/spreadsheetml/2006/main" count="159" uniqueCount="122">
  <si>
    <t>公共财政预算收入科目</t>
  </si>
  <si>
    <t>备 注</t>
  </si>
  <si>
    <t>增减额</t>
  </si>
  <si>
    <t xml:space="preserve">                 单位：万元</t>
  </si>
  <si>
    <t>增减率（%）</t>
  </si>
  <si>
    <t>一、一般公共服务</t>
  </si>
  <si>
    <t>二、国土资源气象等事务</t>
  </si>
  <si>
    <t>三、公共安全</t>
  </si>
  <si>
    <t>四、教育</t>
  </si>
  <si>
    <t>五、科学技术</t>
  </si>
  <si>
    <t>六、文化体育与传媒</t>
  </si>
  <si>
    <t>七、社会保障和就业</t>
  </si>
  <si>
    <t>八、保障性住房支出</t>
  </si>
  <si>
    <t>十、节能环保</t>
  </si>
  <si>
    <t>十一、城乡社区事务</t>
  </si>
  <si>
    <t>十二、农林水事务</t>
  </si>
  <si>
    <t>十三、交通运输</t>
  </si>
  <si>
    <t>十四、资源勘探电力信息等事务</t>
  </si>
  <si>
    <t xml:space="preserve">十五、粮油物资储备管理事务 </t>
  </si>
  <si>
    <t>十六、商业服务业等事务</t>
  </si>
  <si>
    <t>十七、其他支出</t>
  </si>
  <si>
    <t>十八、预备费</t>
  </si>
  <si>
    <t xml:space="preserve">  </t>
  </si>
  <si>
    <t>二、公共安全</t>
  </si>
  <si>
    <t>三、教育</t>
  </si>
  <si>
    <t>四、科学技术</t>
  </si>
  <si>
    <t>五、文化体育与传媒</t>
  </si>
  <si>
    <t>六、社会保障和就业</t>
  </si>
  <si>
    <t>八、节能环保</t>
  </si>
  <si>
    <t>九、城乡社区事务</t>
  </si>
  <si>
    <t>十、农林水事务</t>
  </si>
  <si>
    <t>十一、交通运输</t>
  </si>
  <si>
    <t>十二、资源勘探电力信息等事务</t>
  </si>
  <si>
    <t>十三、商业服务业等事务</t>
  </si>
  <si>
    <t>十四、国土资源气象等事务</t>
  </si>
  <si>
    <t>十五、住房保障支出</t>
  </si>
  <si>
    <t>十六、粮油物资管理事务</t>
  </si>
  <si>
    <t>十七、金融监管等事务支出</t>
  </si>
  <si>
    <t>十八、国债还本付息支出</t>
  </si>
  <si>
    <t>十九、其他支出</t>
  </si>
  <si>
    <t>合    计</t>
  </si>
  <si>
    <t xml:space="preserve">                      单位：万元</t>
    <phoneticPr fontId="1" type="noConversion"/>
  </si>
  <si>
    <t xml:space="preserve">                 单位：万元</t>
    <phoneticPr fontId="1" type="noConversion"/>
  </si>
  <si>
    <t>主要是科技事业专项增支</t>
    <phoneticPr fontId="1" type="noConversion"/>
  </si>
  <si>
    <t>税收收入</t>
    <phoneticPr fontId="1" type="noConversion"/>
  </si>
  <si>
    <t>非税收入</t>
    <phoneticPr fontId="1" type="noConversion"/>
  </si>
  <si>
    <t xml:space="preserve">收 入 总 计 </t>
    <phoneticPr fontId="1" type="noConversion"/>
  </si>
  <si>
    <t>增减额</t>
    <phoneticPr fontId="1" type="noConversion"/>
  </si>
  <si>
    <t>增减率（%）</t>
    <phoneticPr fontId="1" type="noConversion"/>
  </si>
  <si>
    <t>七、医疗卫生</t>
    <phoneticPr fontId="1" type="noConversion"/>
  </si>
  <si>
    <t>公共财政预算支出科目</t>
    <phoneticPr fontId="1" type="noConversion"/>
  </si>
  <si>
    <t>增减率（%）</t>
    <phoneticPr fontId="1" type="noConversion"/>
  </si>
  <si>
    <t>九、医疗卫生与计划生育支出</t>
    <phoneticPr fontId="1" type="noConversion"/>
  </si>
  <si>
    <t>合   计</t>
    <phoneticPr fontId="1" type="noConversion"/>
  </si>
  <si>
    <t>按支出3%安排</t>
    <phoneticPr fontId="1" type="noConversion"/>
  </si>
  <si>
    <t>大埔县2014、2015年公共财政收入实绩对比表</t>
    <phoneticPr fontId="1" type="noConversion"/>
  </si>
  <si>
    <t>2014年收入
实绩</t>
    <phoneticPr fontId="1" type="noConversion"/>
  </si>
  <si>
    <t>2015年收入
实绩</t>
    <phoneticPr fontId="1" type="noConversion"/>
  </si>
  <si>
    <t>2015年比2014年实绩</t>
    <phoneticPr fontId="1" type="noConversion"/>
  </si>
  <si>
    <t>税收收入</t>
    <phoneticPr fontId="1" type="noConversion"/>
  </si>
  <si>
    <t>1、增值税</t>
    <phoneticPr fontId="1" type="noConversion"/>
  </si>
  <si>
    <t>2、营业税</t>
    <phoneticPr fontId="1" type="noConversion"/>
  </si>
  <si>
    <t>3、企业所得税</t>
    <phoneticPr fontId="1" type="noConversion"/>
  </si>
  <si>
    <t>4、个人所得税</t>
    <phoneticPr fontId="1" type="noConversion"/>
  </si>
  <si>
    <t>5、资源税</t>
    <phoneticPr fontId="1" type="noConversion"/>
  </si>
  <si>
    <t>6、城市维护建设税</t>
    <phoneticPr fontId="1" type="noConversion"/>
  </si>
  <si>
    <t>7、房产税</t>
    <phoneticPr fontId="1" type="noConversion"/>
  </si>
  <si>
    <t>8、印花税</t>
    <phoneticPr fontId="1" type="noConversion"/>
  </si>
  <si>
    <t>9、城镇土地使用税</t>
    <phoneticPr fontId="1" type="noConversion"/>
  </si>
  <si>
    <t>10、土地增值税</t>
    <phoneticPr fontId="1" type="noConversion"/>
  </si>
  <si>
    <t>11、车船税</t>
    <phoneticPr fontId="1" type="noConversion"/>
  </si>
  <si>
    <t>12、契税</t>
    <phoneticPr fontId="1" type="noConversion"/>
  </si>
  <si>
    <t>13、耕地占用税</t>
    <phoneticPr fontId="1" type="noConversion"/>
  </si>
  <si>
    <t>14、烟叶税</t>
    <phoneticPr fontId="1" type="noConversion"/>
  </si>
  <si>
    <t>15、行政事业性收费收入</t>
    <phoneticPr fontId="1" type="noConversion"/>
  </si>
  <si>
    <t>16、罚没收入</t>
    <phoneticPr fontId="1" type="noConversion"/>
  </si>
  <si>
    <t>17、专项收入</t>
    <phoneticPr fontId="1" type="noConversion"/>
  </si>
  <si>
    <t>18、国有资本经营收入</t>
    <phoneticPr fontId="1" type="noConversion"/>
  </si>
  <si>
    <t>19、国有资源有偿使用收入</t>
    <phoneticPr fontId="1" type="noConversion"/>
  </si>
  <si>
    <t>20、其他收入</t>
    <phoneticPr fontId="1" type="noConversion"/>
  </si>
  <si>
    <t>一、公共财政预算收入小计</t>
    <phoneticPr fontId="1" type="noConversion"/>
  </si>
  <si>
    <t>大埔县2015年公共财政支出实绩与预算对比表</t>
    <phoneticPr fontId="1" type="noConversion"/>
  </si>
  <si>
    <t>2015年
预算数</t>
    <phoneticPr fontId="1" type="noConversion"/>
  </si>
  <si>
    <t>2015年
支出数</t>
    <phoneticPr fontId="1" type="noConversion"/>
  </si>
  <si>
    <t>2015年实际支出数比年初预算数</t>
    <phoneticPr fontId="1" type="noConversion"/>
  </si>
  <si>
    <t>大埔县2016年公共财政预算收入计划表</t>
    <phoneticPr fontId="1" type="noConversion"/>
  </si>
  <si>
    <t>2016年收入
计划</t>
    <phoneticPr fontId="1" type="noConversion"/>
  </si>
  <si>
    <t>2016年比2015年增减</t>
    <phoneticPr fontId="1" type="noConversion"/>
  </si>
  <si>
    <t>一、公共财政预算收入小计</t>
    <phoneticPr fontId="1" type="noConversion"/>
  </si>
  <si>
    <t xml:space="preserve">收 入 总 计 </t>
    <phoneticPr fontId="1" type="noConversion"/>
  </si>
  <si>
    <t>12、烟叶税</t>
    <phoneticPr fontId="1" type="noConversion"/>
  </si>
  <si>
    <t>14、契税</t>
    <phoneticPr fontId="1" type="noConversion"/>
  </si>
  <si>
    <t>18、政府性住房基金收入</t>
    <phoneticPr fontId="1" type="noConversion"/>
  </si>
  <si>
    <t>大埔县2015年、2016年公共财政预算支出对比表</t>
    <phoneticPr fontId="1" type="noConversion"/>
  </si>
  <si>
    <t>2015年
预算安排</t>
    <phoneticPr fontId="1" type="noConversion"/>
  </si>
  <si>
    <t>2016年
预算安排</t>
    <phoneticPr fontId="1" type="noConversion"/>
  </si>
  <si>
    <t>2016年比2015年预算安排</t>
    <phoneticPr fontId="1" type="noConversion"/>
  </si>
  <si>
    <t>八、调入资金</t>
    <phoneticPr fontId="1" type="noConversion"/>
  </si>
  <si>
    <t>七、上年净结余</t>
    <phoneticPr fontId="1" type="noConversion"/>
  </si>
  <si>
    <t>九、调入资金</t>
    <phoneticPr fontId="1" type="noConversion"/>
  </si>
  <si>
    <t>二、 返还性收入</t>
    <phoneticPr fontId="1" type="noConversion"/>
  </si>
  <si>
    <t>三、 一般性转移支付收入</t>
    <phoneticPr fontId="1" type="noConversion"/>
  </si>
  <si>
    <t>四、 专项转移支付收入</t>
    <phoneticPr fontId="1" type="noConversion"/>
  </si>
  <si>
    <t>五、 地方债券转贷收入</t>
    <phoneticPr fontId="1" type="noConversion"/>
  </si>
  <si>
    <t>六、上年专项结转收入</t>
    <phoneticPr fontId="1" type="noConversion"/>
  </si>
  <si>
    <t>八、动用预算稳定调节基金</t>
    <phoneticPr fontId="1" type="noConversion"/>
  </si>
  <si>
    <t>主要是国家工改、发放工作性津贴、节日补助及省市提前下达专款增支</t>
    <phoneticPr fontId="1" type="noConversion"/>
  </si>
  <si>
    <t>主要是上年预列工资改革增资、养老制度改革增交养老保险及职业年金、公务用车改革等对比减支</t>
    <phoneticPr fontId="11" type="noConversion"/>
  </si>
  <si>
    <t>主要是国家工改、发放工作性津贴、节日补助及税收征收经费、安排县专项宣传经费等增支</t>
    <phoneticPr fontId="1" type="noConversion"/>
  </si>
  <si>
    <t>主要是安排土地开发补充耕地项目资金增支</t>
    <phoneticPr fontId="1" type="noConversion"/>
  </si>
  <si>
    <t>主要是安排文物保护及省市提前下达专款增支</t>
    <phoneticPr fontId="1" type="noConversion"/>
  </si>
  <si>
    <t>主要是省市提前下达专款及离退休人员发放节日补助等增支</t>
    <phoneticPr fontId="1" type="noConversion"/>
  </si>
  <si>
    <t>主要是省市提前下达专款增支</t>
    <phoneticPr fontId="1" type="noConversion"/>
  </si>
  <si>
    <t>主要是省市提前下达环境整治专款增支</t>
    <phoneticPr fontId="1" type="noConversion"/>
  </si>
  <si>
    <t>主要是提高环卫所临时工工资及增加县城生活垃圾处理专项、市容、市政维护经费增支</t>
    <phoneticPr fontId="1" type="noConversion"/>
  </si>
  <si>
    <t>主要是省市提前下达及上年结转专款增支</t>
    <phoneticPr fontId="1" type="noConversion"/>
  </si>
  <si>
    <t>主要是省市提前下达交通建设专款增支</t>
    <phoneticPr fontId="1" type="noConversion"/>
  </si>
  <si>
    <t>主要是国家工改、发放工作性津贴、节日补助等增支</t>
    <phoneticPr fontId="1" type="noConversion"/>
  </si>
  <si>
    <t>主要是省市提前下达应急粮食仓储建设专款增支</t>
    <phoneticPr fontId="1" type="noConversion"/>
  </si>
  <si>
    <t>大会秘书处</t>
  </si>
  <si>
    <r>
      <t>(</t>
    </r>
    <r>
      <rPr>
        <sz val="19"/>
        <color theme="1"/>
        <rFont val="仿宋_GB2312"/>
        <family val="3"/>
        <charset val="134"/>
      </rPr>
      <t>共印</t>
    </r>
    <r>
      <rPr>
        <sz val="19"/>
        <color theme="1"/>
        <rFont val="Times New Roman"/>
        <family val="1"/>
      </rPr>
      <t xml:space="preserve">640 </t>
    </r>
    <r>
      <rPr>
        <sz val="19"/>
        <color theme="1"/>
        <rFont val="仿宋_GB2312"/>
        <family val="3"/>
        <charset val="134"/>
      </rPr>
      <t>份</t>
    </r>
    <r>
      <rPr>
        <sz val="19"/>
        <color theme="1"/>
        <rFont val="Times New Roman"/>
        <family val="1"/>
      </rPr>
      <t>)</t>
    </r>
    <phoneticPr fontId="1" type="noConversion"/>
  </si>
  <si>
    <t>主要是提高住房公积金缴费基数、缴存比例及省市提前下达专款增支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</si>
</sst>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name val="宋体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8"/>
      <color theme="1"/>
      <name val="方正小标宋简体"/>
      <family val="3"/>
      <charset val="134"/>
    </font>
    <font>
      <sz val="19"/>
      <color theme="1"/>
      <name val="仿宋_GB2312"/>
      <family val="3"/>
      <charset val="134"/>
    </font>
    <font>
      <sz val="19"/>
      <color theme="1"/>
      <name val="宋体"/>
      <family val="2"/>
      <charset val="134"/>
      <scheme val="minor"/>
    </font>
    <font>
      <sz val="19"/>
      <color theme="1"/>
      <name val="Times New Roman"/>
      <family val="1"/>
    </font>
    <font>
      <b/>
      <sz val="19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0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76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4" fillId="0" borderId="3" xfId="0" applyFont="1" applyBorder="1" applyAlignment="1">
      <alignment horizontal="right" vertical="center" wrapText="1"/>
    </xf>
    <xf numFmtId="10" fontId="4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>
      <alignment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>
      <alignment vertical="center"/>
    </xf>
    <xf numFmtId="57" fontId="20" fillId="0" borderId="3" xfId="0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57" fontId="20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5"/>
  <sheetViews>
    <sheetView workbookViewId="0">
      <pane ySplit="4" topLeftCell="A5" activePane="bottomLeft" state="frozen"/>
      <selection pane="bottomLeft" activeCell="B52" sqref="B52"/>
    </sheetView>
  </sheetViews>
  <sheetFormatPr defaultRowHeight="13.5"/>
  <cols>
    <col min="1" max="1" width="25.25" customWidth="1"/>
    <col min="2" max="2" width="12" customWidth="1"/>
    <col min="3" max="3" width="13" customWidth="1"/>
    <col min="5" max="5" width="13.375" customWidth="1"/>
    <col min="6" max="6" width="12.25" customWidth="1"/>
  </cols>
  <sheetData>
    <row r="1" spans="1:6" ht="51" customHeight="1">
      <c r="A1" s="38" t="s">
        <v>55</v>
      </c>
      <c r="B1" s="38"/>
      <c r="C1" s="38"/>
      <c r="D1" s="38"/>
      <c r="E1" s="38"/>
      <c r="F1" s="38"/>
    </row>
    <row r="2" spans="1:6" ht="28.5" customHeight="1">
      <c r="A2" s="2"/>
      <c r="B2" s="2"/>
      <c r="C2" s="2"/>
      <c r="D2" s="39" t="s">
        <v>42</v>
      </c>
      <c r="E2" s="39"/>
      <c r="F2" s="39"/>
    </row>
    <row r="3" spans="1:6" ht="28.5" customHeight="1">
      <c r="A3" s="40" t="s">
        <v>0</v>
      </c>
      <c r="B3" s="40" t="s">
        <v>56</v>
      </c>
      <c r="C3" s="40" t="s">
        <v>57</v>
      </c>
      <c r="D3" s="40" t="s">
        <v>58</v>
      </c>
      <c r="E3" s="40"/>
      <c r="F3" s="40" t="s">
        <v>1</v>
      </c>
    </row>
    <row r="4" spans="1:6" ht="19.5" customHeight="1">
      <c r="A4" s="40"/>
      <c r="B4" s="40"/>
      <c r="C4" s="40"/>
      <c r="D4" s="9" t="s">
        <v>2</v>
      </c>
      <c r="E4" s="9" t="s">
        <v>4</v>
      </c>
      <c r="F4" s="40"/>
    </row>
    <row r="5" spans="1:6" s="6" customFormat="1" ht="18" customHeight="1">
      <c r="A5" s="22" t="s">
        <v>44</v>
      </c>
      <c r="B5" s="22">
        <f>SUM(B6:B19)</f>
        <v>46596</v>
      </c>
      <c r="C5" s="22">
        <f>SUM(C6:C19)</f>
        <v>58587</v>
      </c>
      <c r="D5" s="22">
        <f>C5-B5</f>
        <v>11991</v>
      </c>
      <c r="E5" s="15">
        <f>D5/B5</f>
        <v>0.25733968580994077</v>
      </c>
      <c r="F5" s="22"/>
    </row>
    <row r="6" spans="1:6" ht="18" customHeight="1">
      <c r="A6" s="3" t="s">
        <v>60</v>
      </c>
      <c r="B6" s="4">
        <v>7685</v>
      </c>
      <c r="C6" s="4">
        <v>7807</v>
      </c>
      <c r="D6" s="4">
        <f>C6-B6</f>
        <v>122</v>
      </c>
      <c r="E6" s="12">
        <f>D6/B6</f>
        <v>1.5875081327260898E-2</v>
      </c>
      <c r="F6" s="3"/>
    </row>
    <row r="7" spans="1:6" ht="18" customHeight="1">
      <c r="A7" s="3" t="s">
        <v>61</v>
      </c>
      <c r="B7" s="4">
        <v>6757</v>
      </c>
      <c r="C7" s="4">
        <v>8746</v>
      </c>
      <c r="D7" s="4">
        <f t="shared" ref="D7:D35" si="0">C7-B7</f>
        <v>1989</v>
      </c>
      <c r="E7" s="12">
        <f t="shared" ref="E7:E35" si="1">D7/B7</f>
        <v>0.29436140298949237</v>
      </c>
      <c r="F7" s="3"/>
    </row>
    <row r="8" spans="1:6" ht="18" customHeight="1">
      <c r="A8" s="3" t="s">
        <v>62</v>
      </c>
      <c r="B8" s="4">
        <v>2007</v>
      </c>
      <c r="C8" s="4">
        <v>2333</v>
      </c>
      <c r="D8" s="4">
        <f t="shared" si="0"/>
        <v>326</v>
      </c>
      <c r="E8" s="12">
        <f t="shared" si="1"/>
        <v>0.16243148978574987</v>
      </c>
      <c r="F8" s="3"/>
    </row>
    <row r="9" spans="1:6" ht="18" customHeight="1">
      <c r="A9" s="3" t="s">
        <v>63</v>
      </c>
      <c r="B9" s="4">
        <v>823</v>
      </c>
      <c r="C9" s="4">
        <v>905</v>
      </c>
      <c r="D9" s="4">
        <f t="shared" si="0"/>
        <v>82</v>
      </c>
      <c r="E9" s="12">
        <f t="shared" si="1"/>
        <v>9.9635479951397321E-2</v>
      </c>
      <c r="F9" s="3"/>
    </row>
    <row r="10" spans="1:6" ht="18" customHeight="1">
      <c r="A10" s="3" t="s">
        <v>64</v>
      </c>
      <c r="B10" s="4">
        <v>13424</v>
      </c>
      <c r="C10" s="4">
        <v>19976</v>
      </c>
      <c r="D10" s="4">
        <f t="shared" si="0"/>
        <v>6552</v>
      </c>
      <c r="E10" s="12">
        <f t="shared" si="1"/>
        <v>0.48808104886769965</v>
      </c>
      <c r="F10" s="3"/>
    </row>
    <row r="11" spans="1:6" ht="18" customHeight="1">
      <c r="A11" s="3" t="s">
        <v>65</v>
      </c>
      <c r="B11" s="4">
        <v>2061</v>
      </c>
      <c r="C11" s="4">
        <v>2222</v>
      </c>
      <c r="D11" s="4">
        <f t="shared" si="0"/>
        <v>161</v>
      </c>
      <c r="E11" s="12">
        <f t="shared" si="1"/>
        <v>7.8117418728772439E-2</v>
      </c>
      <c r="F11" s="3"/>
    </row>
    <row r="12" spans="1:6" ht="18" customHeight="1">
      <c r="A12" s="3" t="s">
        <v>66</v>
      </c>
      <c r="B12" s="4">
        <v>1869</v>
      </c>
      <c r="C12" s="4">
        <v>2000</v>
      </c>
      <c r="D12" s="4">
        <f t="shared" si="0"/>
        <v>131</v>
      </c>
      <c r="E12" s="12">
        <f t="shared" si="1"/>
        <v>7.0090957731407166E-2</v>
      </c>
      <c r="F12" s="3"/>
    </row>
    <row r="13" spans="1:6" ht="18" customHeight="1">
      <c r="A13" s="3" t="s">
        <v>67</v>
      </c>
      <c r="B13" s="4">
        <v>1024</v>
      </c>
      <c r="C13" s="4">
        <v>1609</v>
      </c>
      <c r="D13" s="4">
        <f t="shared" si="0"/>
        <v>585</v>
      </c>
      <c r="E13" s="12">
        <f t="shared" si="1"/>
        <v>0.5712890625</v>
      </c>
      <c r="F13" s="3"/>
    </row>
    <row r="14" spans="1:6" ht="18" customHeight="1">
      <c r="A14" s="3" t="s">
        <v>68</v>
      </c>
      <c r="B14" s="4">
        <v>1923</v>
      </c>
      <c r="C14" s="4">
        <v>2670</v>
      </c>
      <c r="D14" s="4">
        <f t="shared" si="0"/>
        <v>747</v>
      </c>
      <c r="E14" s="12">
        <f t="shared" si="1"/>
        <v>0.38845553822152884</v>
      </c>
      <c r="F14" s="13"/>
    </row>
    <row r="15" spans="1:6" ht="18" customHeight="1">
      <c r="A15" s="3" t="s">
        <v>69</v>
      </c>
      <c r="B15" s="4">
        <v>3122</v>
      </c>
      <c r="C15" s="4">
        <v>2999</v>
      </c>
      <c r="D15" s="4">
        <f t="shared" si="0"/>
        <v>-123</v>
      </c>
      <c r="E15" s="12">
        <f t="shared" si="1"/>
        <v>-3.9397821909032668E-2</v>
      </c>
      <c r="F15" s="13"/>
    </row>
    <row r="16" spans="1:6" ht="18" customHeight="1">
      <c r="A16" s="3" t="s">
        <v>70</v>
      </c>
      <c r="B16" s="4">
        <v>453</v>
      </c>
      <c r="C16" s="4">
        <v>483</v>
      </c>
      <c r="D16" s="4">
        <f t="shared" si="0"/>
        <v>30</v>
      </c>
      <c r="E16" s="12">
        <f t="shared" si="1"/>
        <v>6.6225165562913912E-2</v>
      </c>
      <c r="F16" s="3"/>
    </row>
    <row r="17" spans="1:6" ht="18" customHeight="1">
      <c r="A17" s="3" t="s">
        <v>71</v>
      </c>
      <c r="B17" s="4">
        <v>3532</v>
      </c>
      <c r="C17" s="4">
        <v>3901</v>
      </c>
      <c r="D17" s="4">
        <f t="shared" si="0"/>
        <v>369</v>
      </c>
      <c r="E17" s="12">
        <f t="shared" si="1"/>
        <v>0.10447338618346545</v>
      </c>
      <c r="F17" s="3"/>
    </row>
    <row r="18" spans="1:6" ht="18" customHeight="1">
      <c r="A18" s="3" t="s">
        <v>72</v>
      </c>
      <c r="B18" s="4">
        <v>887</v>
      </c>
      <c r="C18" s="4">
        <v>1802</v>
      </c>
      <c r="D18" s="4">
        <f t="shared" si="0"/>
        <v>915</v>
      </c>
      <c r="E18" s="12">
        <f t="shared" si="1"/>
        <v>1.0315670800450958</v>
      </c>
      <c r="F18" s="3"/>
    </row>
    <row r="19" spans="1:6" ht="18" customHeight="1">
      <c r="A19" s="3" t="s">
        <v>73</v>
      </c>
      <c r="B19" s="4">
        <v>1029</v>
      </c>
      <c r="C19" s="4">
        <v>1134</v>
      </c>
      <c r="D19" s="4">
        <f t="shared" si="0"/>
        <v>105</v>
      </c>
      <c r="E19" s="12">
        <f t="shared" si="1"/>
        <v>0.10204081632653061</v>
      </c>
      <c r="F19" s="3"/>
    </row>
    <row r="20" spans="1:6" s="6" customFormat="1" ht="18" customHeight="1">
      <c r="A20" s="22" t="s">
        <v>45</v>
      </c>
      <c r="B20" s="22">
        <f>SUM(B21:B26)</f>
        <v>17991</v>
      </c>
      <c r="C20" s="22">
        <f>SUM(C21:C26)</f>
        <v>23270</v>
      </c>
      <c r="D20" s="22">
        <f t="shared" si="0"/>
        <v>5279</v>
      </c>
      <c r="E20" s="15">
        <f t="shared" si="1"/>
        <v>0.2934244900227892</v>
      </c>
      <c r="F20" s="7"/>
    </row>
    <row r="21" spans="1:6" ht="18" customHeight="1">
      <c r="A21" s="3" t="s">
        <v>74</v>
      </c>
      <c r="B21" s="4">
        <v>7382</v>
      </c>
      <c r="C21" s="4">
        <v>6111</v>
      </c>
      <c r="D21" s="4">
        <f t="shared" si="0"/>
        <v>-1271</v>
      </c>
      <c r="E21" s="12">
        <f t="shared" si="1"/>
        <v>-0.17217556217827146</v>
      </c>
      <c r="F21" s="3"/>
    </row>
    <row r="22" spans="1:6" ht="18" customHeight="1">
      <c r="A22" s="3" t="s">
        <v>75</v>
      </c>
      <c r="B22" s="4">
        <v>1425</v>
      </c>
      <c r="C22" s="4">
        <v>1767</v>
      </c>
      <c r="D22" s="4">
        <f t="shared" si="0"/>
        <v>342</v>
      </c>
      <c r="E22" s="12">
        <f t="shared" si="1"/>
        <v>0.24</v>
      </c>
      <c r="F22" s="3"/>
    </row>
    <row r="23" spans="1:6" ht="18" customHeight="1">
      <c r="A23" s="3" t="s">
        <v>76</v>
      </c>
      <c r="B23" s="4">
        <v>1963</v>
      </c>
      <c r="C23" s="4">
        <v>2747</v>
      </c>
      <c r="D23" s="4">
        <f t="shared" si="0"/>
        <v>784</v>
      </c>
      <c r="E23" s="12">
        <f t="shared" si="1"/>
        <v>0.39938869077941924</v>
      </c>
      <c r="F23" s="3"/>
    </row>
    <row r="24" spans="1:6" ht="18" customHeight="1">
      <c r="A24" s="3" t="s">
        <v>77</v>
      </c>
      <c r="B24" s="4"/>
      <c r="C24" s="4"/>
      <c r="D24" s="4">
        <f t="shared" si="0"/>
        <v>0</v>
      </c>
      <c r="E24" s="12" t="e">
        <f t="shared" si="1"/>
        <v>#DIV/0!</v>
      </c>
      <c r="F24" s="3"/>
    </row>
    <row r="25" spans="1:6" ht="18" customHeight="1">
      <c r="A25" s="3" t="s">
        <v>78</v>
      </c>
      <c r="B25" s="4">
        <v>6021</v>
      </c>
      <c r="C25" s="4">
        <v>12645</v>
      </c>
      <c r="D25" s="4">
        <f t="shared" si="0"/>
        <v>6624</v>
      </c>
      <c r="E25" s="12">
        <f t="shared" si="1"/>
        <v>1.1001494768310911</v>
      </c>
      <c r="F25" s="3" t="s">
        <v>22</v>
      </c>
    </row>
    <row r="26" spans="1:6" ht="18" customHeight="1">
      <c r="A26" s="3" t="s">
        <v>79</v>
      </c>
      <c r="B26" s="4">
        <v>1200</v>
      </c>
      <c r="C26" s="4"/>
      <c r="D26" s="4">
        <f t="shared" si="0"/>
        <v>-1200</v>
      </c>
      <c r="E26" s="12">
        <f t="shared" si="1"/>
        <v>-1</v>
      </c>
      <c r="F26" s="3"/>
    </row>
    <row r="27" spans="1:6" s="23" customFormat="1" ht="18" customHeight="1">
      <c r="A27" s="7" t="s">
        <v>88</v>
      </c>
      <c r="B27" s="22">
        <f>SUM(B5,B20)</f>
        <v>64587</v>
      </c>
      <c r="C27" s="22">
        <f>SUM(C5,C20)</f>
        <v>81857</v>
      </c>
      <c r="D27" s="22">
        <f t="shared" si="0"/>
        <v>17270</v>
      </c>
      <c r="E27" s="15">
        <f>D27/B27-0.0001</f>
        <v>0.26729127068914799</v>
      </c>
      <c r="F27" s="3"/>
    </row>
    <row r="28" spans="1:6" ht="18" customHeight="1">
      <c r="A28" s="7" t="s">
        <v>100</v>
      </c>
      <c r="B28" s="22">
        <v>7534</v>
      </c>
      <c r="C28" s="22">
        <v>7534</v>
      </c>
      <c r="D28" s="22">
        <f t="shared" si="0"/>
        <v>0</v>
      </c>
      <c r="E28" s="15">
        <f t="shared" si="1"/>
        <v>0</v>
      </c>
      <c r="F28" s="14"/>
    </row>
    <row r="29" spans="1:6" ht="18" customHeight="1">
      <c r="A29" s="7" t="s">
        <v>101</v>
      </c>
      <c r="B29" s="22">
        <v>64028</v>
      </c>
      <c r="C29" s="22">
        <v>79144</v>
      </c>
      <c r="D29" s="22">
        <f t="shared" si="0"/>
        <v>15116</v>
      </c>
      <c r="E29" s="15">
        <f t="shared" si="1"/>
        <v>0.23608421315674394</v>
      </c>
      <c r="F29" s="14"/>
    </row>
    <row r="30" spans="1:6" ht="18" customHeight="1">
      <c r="A30" s="7" t="s">
        <v>102</v>
      </c>
      <c r="B30" s="22">
        <v>99233</v>
      </c>
      <c r="C30" s="22">
        <v>178530</v>
      </c>
      <c r="D30" s="22">
        <f t="shared" si="0"/>
        <v>79297</v>
      </c>
      <c r="E30" s="15">
        <f t="shared" si="1"/>
        <v>0.79909909002045687</v>
      </c>
      <c r="F30" s="14"/>
    </row>
    <row r="31" spans="1:6" ht="18" customHeight="1">
      <c r="A31" s="7" t="s">
        <v>103</v>
      </c>
      <c r="B31" s="22">
        <v>991</v>
      </c>
      <c r="C31" s="22">
        <v>11078</v>
      </c>
      <c r="D31" s="22">
        <f t="shared" si="0"/>
        <v>10087</v>
      </c>
      <c r="E31" s="15">
        <f t="shared" si="1"/>
        <v>10.178607467204843</v>
      </c>
      <c r="F31" s="14"/>
    </row>
    <row r="32" spans="1:6" ht="18" customHeight="1">
      <c r="A32" s="7" t="s">
        <v>104</v>
      </c>
      <c r="B32" s="22">
        <v>1189</v>
      </c>
      <c r="C32" s="22">
        <v>7453</v>
      </c>
      <c r="D32" s="22">
        <f t="shared" si="0"/>
        <v>6264</v>
      </c>
      <c r="E32" s="15">
        <f t="shared" si="1"/>
        <v>5.2682926829268295</v>
      </c>
      <c r="F32" s="14"/>
    </row>
    <row r="33" spans="1:6" ht="18" customHeight="1">
      <c r="A33" s="7" t="s">
        <v>98</v>
      </c>
      <c r="B33" s="22">
        <v>428</v>
      </c>
      <c r="C33" s="22">
        <v>618</v>
      </c>
      <c r="D33" s="22">
        <f t="shared" si="0"/>
        <v>190</v>
      </c>
      <c r="E33" s="15">
        <f t="shared" si="1"/>
        <v>0.44392523364485981</v>
      </c>
      <c r="F33" s="3"/>
    </row>
    <row r="34" spans="1:6" ht="18" customHeight="1">
      <c r="A34" s="7" t="s">
        <v>97</v>
      </c>
      <c r="B34" s="22">
        <v>312</v>
      </c>
      <c r="C34" s="22">
        <v>910</v>
      </c>
      <c r="D34" s="22">
        <f t="shared" si="0"/>
        <v>598</v>
      </c>
      <c r="E34" s="15">
        <f t="shared" si="1"/>
        <v>1.9166666666666667</v>
      </c>
      <c r="F34" s="3"/>
    </row>
    <row r="35" spans="1:6" s="6" customFormat="1" ht="18.75" customHeight="1">
      <c r="A35" s="22" t="s">
        <v>89</v>
      </c>
      <c r="B35" s="22">
        <f>SUM(B27:B34)</f>
        <v>238302</v>
      </c>
      <c r="C35" s="22">
        <f>SUM(C27:C34)</f>
        <v>367124</v>
      </c>
      <c r="D35" s="22">
        <f t="shared" si="0"/>
        <v>128822</v>
      </c>
      <c r="E35" s="15">
        <f t="shared" si="1"/>
        <v>0.54058295775948162</v>
      </c>
      <c r="F35" s="7"/>
    </row>
  </sheetData>
  <mergeCells count="7">
    <mergeCell ref="A1:F1"/>
    <mergeCell ref="D2:F2"/>
    <mergeCell ref="A3:A4"/>
    <mergeCell ref="B3:B4"/>
    <mergeCell ref="C3:C4"/>
    <mergeCell ref="D3:E3"/>
    <mergeCell ref="F3:F4"/>
  </mergeCells>
  <phoneticPr fontId="1" type="noConversion"/>
  <pageMargins left="0.9055118110236221" right="0.70866141732283472" top="0.74803149606299213" bottom="0.74803149606299213" header="0.31496062992125984" footer="0.31496062992125984"/>
  <pageSetup paperSize="9" orientation="portrait" horizontalDpi="200" verticalDpi="200" r:id="rId1"/>
  <headerFooter>
    <oddFooter>&amp;C20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workbookViewId="0">
      <pane ySplit="4" topLeftCell="A5" activePane="bottomLeft" state="frozen"/>
      <selection pane="bottomLeft" sqref="A1:F1"/>
    </sheetView>
  </sheetViews>
  <sheetFormatPr defaultRowHeight="13.5"/>
  <cols>
    <col min="1" max="1" width="30" customWidth="1"/>
    <col min="3" max="3" width="10" customWidth="1"/>
    <col min="4" max="4" width="13.875" customWidth="1"/>
    <col min="5" max="5" width="16.75" customWidth="1"/>
    <col min="6" max="6" width="12.25" customWidth="1"/>
  </cols>
  <sheetData>
    <row r="1" spans="1:6" ht="51" customHeight="1">
      <c r="A1" s="41" t="s">
        <v>81</v>
      </c>
      <c r="B1" s="41"/>
      <c r="C1" s="41"/>
      <c r="D1" s="41"/>
      <c r="E1" s="41"/>
      <c r="F1" s="41"/>
    </row>
    <row r="2" spans="1:6" ht="28.5" customHeight="1">
      <c r="A2" s="2"/>
      <c r="B2" s="2"/>
      <c r="C2" s="2"/>
      <c r="D2" s="39" t="s">
        <v>41</v>
      </c>
      <c r="E2" s="39"/>
      <c r="F2" s="39"/>
    </row>
    <row r="3" spans="1:6" ht="30.75" customHeight="1">
      <c r="A3" s="40" t="s">
        <v>50</v>
      </c>
      <c r="B3" s="40" t="s">
        <v>82</v>
      </c>
      <c r="C3" s="40" t="s">
        <v>83</v>
      </c>
      <c r="D3" s="40" t="s">
        <v>84</v>
      </c>
      <c r="E3" s="40"/>
      <c r="F3" s="40" t="s">
        <v>1</v>
      </c>
    </row>
    <row r="4" spans="1:6" ht="24.75" customHeight="1">
      <c r="A4" s="40"/>
      <c r="B4" s="40"/>
      <c r="C4" s="40"/>
      <c r="D4" s="9" t="s">
        <v>47</v>
      </c>
      <c r="E4" s="9" t="s">
        <v>48</v>
      </c>
      <c r="F4" s="40"/>
    </row>
    <row r="5" spans="1:6" ht="20.100000000000001" customHeight="1">
      <c r="A5" s="3" t="s">
        <v>5</v>
      </c>
      <c r="B5" s="4">
        <v>19041</v>
      </c>
      <c r="C5" s="4">
        <v>37155</v>
      </c>
      <c r="D5" s="4">
        <f>C5-B5</f>
        <v>18114</v>
      </c>
      <c r="E5" s="12">
        <f>D5/B5</f>
        <v>0.95131558216480228</v>
      </c>
      <c r="F5" s="13"/>
    </row>
    <row r="6" spans="1:6" ht="20.100000000000001" customHeight="1">
      <c r="A6" s="3" t="s">
        <v>23</v>
      </c>
      <c r="B6" s="4">
        <v>7686</v>
      </c>
      <c r="C6" s="4">
        <v>8817</v>
      </c>
      <c r="D6" s="4">
        <f t="shared" ref="D6:D24" si="0">C6-B6</f>
        <v>1131</v>
      </c>
      <c r="E6" s="12">
        <f t="shared" ref="E6:E24" si="1">D6/B6</f>
        <v>0.14715066354410616</v>
      </c>
      <c r="F6" s="13"/>
    </row>
    <row r="7" spans="1:6" ht="20.100000000000001" customHeight="1">
      <c r="A7" s="3" t="s">
        <v>24</v>
      </c>
      <c r="B7" s="4">
        <v>37655</v>
      </c>
      <c r="C7" s="4">
        <v>63272</v>
      </c>
      <c r="D7" s="4">
        <f t="shared" si="0"/>
        <v>25617</v>
      </c>
      <c r="E7" s="12">
        <f t="shared" si="1"/>
        <v>0.68030806001858979</v>
      </c>
      <c r="F7" s="13"/>
    </row>
    <row r="8" spans="1:6" ht="20.100000000000001" customHeight="1">
      <c r="A8" s="3" t="s">
        <v>25</v>
      </c>
      <c r="B8" s="4">
        <v>3138</v>
      </c>
      <c r="C8" s="4">
        <v>1267</v>
      </c>
      <c r="D8" s="4">
        <f t="shared" si="0"/>
        <v>-1871</v>
      </c>
      <c r="E8" s="12">
        <f t="shared" si="1"/>
        <v>-0.5962396430847674</v>
      </c>
      <c r="F8" s="3"/>
    </row>
    <row r="9" spans="1:6" ht="20.100000000000001" customHeight="1">
      <c r="A9" s="3" t="s">
        <v>26</v>
      </c>
      <c r="B9" s="4">
        <v>1368</v>
      </c>
      <c r="C9" s="4">
        <v>11803</v>
      </c>
      <c r="D9" s="4">
        <f t="shared" si="0"/>
        <v>10435</v>
      </c>
      <c r="E9" s="12">
        <f t="shared" si="1"/>
        <v>7.6279239766081872</v>
      </c>
      <c r="F9" s="3"/>
    </row>
    <row r="10" spans="1:6" ht="20.100000000000001" customHeight="1">
      <c r="A10" s="3" t="s">
        <v>27</v>
      </c>
      <c r="B10" s="4">
        <v>36050</v>
      </c>
      <c r="C10" s="4">
        <v>44399</v>
      </c>
      <c r="D10" s="4">
        <f t="shared" si="0"/>
        <v>8349</v>
      </c>
      <c r="E10" s="12">
        <f t="shared" si="1"/>
        <v>0.23159500693481275</v>
      </c>
      <c r="F10" s="3"/>
    </row>
    <row r="11" spans="1:6" ht="20.100000000000001" customHeight="1">
      <c r="A11" s="3" t="s">
        <v>49</v>
      </c>
      <c r="B11" s="4">
        <v>26489</v>
      </c>
      <c r="C11" s="4">
        <v>33610</v>
      </c>
      <c r="D11" s="4">
        <f t="shared" si="0"/>
        <v>7121</v>
      </c>
      <c r="E11" s="12">
        <f t="shared" si="1"/>
        <v>0.26882857034995661</v>
      </c>
      <c r="F11" s="13"/>
    </row>
    <row r="12" spans="1:6" ht="20.100000000000001" customHeight="1">
      <c r="A12" s="3" t="s">
        <v>28</v>
      </c>
      <c r="B12" s="4">
        <v>584</v>
      </c>
      <c r="C12" s="4">
        <v>8704</v>
      </c>
      <c r="D12" s="4">
        <f t="shared" si="0"/>
        <v>8120</v>
      </c>
      <c r="E12" s="12">
        <f t="shared" si="1"/>
        <v>13.904109589041095</v>
      </c>
      <c r="F12" s="13"/>
    </row>
    <row r="13" spans="1:6" ht="20.100000000000001" customHeight="1">
      <c r="A13" s="3" t="s">
        <v>29</v>
      </c>
      <c r="B13" s="4">
        <v>6253</v>
      </c>
      <c r="C13" s="4">
        <v>9652</v>
      </c>
      <c r="D13" s="4">
        <f t="shared" si="0"/>
        <v>3399</v>
      </c>
      <c r="E13" s="12">
        <f t="shared" si="1"/>
        <v>0.54357908204062055</v>
      </c>
      <c r="F13" s="13"/>
    </row>
    <row r="14" spans="1:6" ht="20.100000000000001" customHeight="1">
      <c r="A14" s="3" t="s">
        <v>30</v>
      </c>
      <c r="B14" s="4">
        <v>12186</v>
      </c>
      <c r="C14" s="4">
        <v>62866</v>
      </c>
      <c r="D14" s="4">
        <f t="shared" si="0"/>
        <v>50680</v>
      </c>
      <c r="E14" s="12">
        <f t="shared" si="1"/>
        <v>4.1588708353848682</v>
      </c>
      <c r="F14" s="13"/>
    </row>
    <row r="15" spans="1:6" ht="20.100000000000001" customHeight="1">
      <c r="A15" s="3" t="s">
        <v>31</v>
      </c>
      <c r="B15" s="4">
        <v>372</v>
      </c>
      <c r="C15" s="4">
        <v>16961</v>
      </c>
      <c r="D15" s="4">
        <f t="shared" si="0"/>
        <v>16589</v>
      </c>
      <c r="E15" s="12">
        <f t="shared" si="1"/>
        <v>44.594086021505376</v>
      </c>
      <c r="F15" s="13"/>
    </row>
    <row r="16" spans="1:6" ht="20.100000000000001" customHeight="1">
      <c r="A16" s="3" t="s">
        <v>32</v>
      </c>
      <c r="B16" s="4">
        <v>349</v>
      </c>
      <c r="C16" s="4">
        <v>4278</v>
      </c>
      <c r="D16" s="4">
        <f>C16-B16</f>
        <v>3929</v>
      </c>
      <c r="E16" s="12">
        <f t="shared" si="1"/>
        <v>11.257879656160458</v>
      </c>
      <c r="F16" s="13"/>
    </row>
    <row r="17" spans="1:6" ht="20.100000000000001" customHeight="1">
      <c r="A17" s="3" t="s">
        <v>33</v>
      </c>
      <c r="B17" s="4">
        <v>1025</v>
      </c>
      <c r="C17" s="4">
        <v>4314</v>
      </c>
      <c r="D17" s="4">
        <f t="shared" si="0"/>
        <v>3289</v>
      </c>
      <c r="E17" s="12">
        <f t="shared" si="1"/>
        <v>3.2087804878048782</v>
      </c>
      <c r="F17" s="13"/>
    </row>
    <row r="18" spans="1:6" ht="20.100000000000001" customHeight="1">
      <c r="A18" s="3" t="s">
        <v>34</v>
      </c>
      <c r="B18" s="4">
        <v>719</v>
      </c>
      <c r="C18" s="4">
        <v>6030</v>
      </c>
      <c r="D18" s="4">
        <f t="shared" si="0"/>
        <v>5311</v>
      </c>
      <c r="E18" s="12">
        <f t="shared" si="1"/>
        <v>7.3866481223922111</v>
      </c>
      <c r="F18" s="3"/>
    </row>
    <row r="19" spans="1:6" ht="20.100000000000001" customHeight="1">
      <c r="A19" s="3" t="s">
        <v>35</v>
      </c>
      <c r="B19" s="4">
        <v>2433</v>
      </c>
      <c r="C19" s="4">
        <v>5440</v>
      </c>
      <c r="D19" s="4">
        <f t="shared" si="0"/>
        <v>3007</v>
      </c>
      <c r="E19" s="12">
        <f>D19/B19</f>
        <v>1.2359227291409782</v>
      </c>
      <c r="F19" s="13"/>
    </row>
    <row r="20" spans="1:6" ht="20.100000000000001" customHeight="1">
      <c r="A20" s="3" t="s">
        <v>36</v>
      </c>
      <c r="B20" s="4">
        <v>730</v>
      </c>
      <c r="C20" s="4">
        <v>927</v>
      </c>
      <c r="D20" s="4">
        <f t="shared" si="0"/>
        <v>197</v>
      </c>
      <c r="E20" s="12">
        <f t="shared" si="1"/>
        <v>0.26986301369863014</v>
      </c>
      <c r="F20" s="13"/>
    </row>
    <row r="21" spans="1:6" ht="20.100000000000001" customHeight="1">
      <c r="A21" s="3" t="s">
        <v>37</v>
      </c>
      <c r="B21" s="4"/>
      <c r="C21" s="4"/>
      <c r="D21" s="4">
        <f t="shared" si="0"/>
        <v>0</v>
      </c>
      <c r="E21" s="12" t="e">
        <f t="shared" si="1"/>
        <v>#DIV/0!</v>
      </c>
      <c r="F21" s="13"/>
    </row>
    <row r="22" spans="1:6" ht="20.100000000000001" customHeight="1">
      <c r="A22" s="3" t="s">
        <v>38</v>
      </c>
      <c r="B22" s="4"/>
      <c r="C22" s="4"/>
      <c r="D22" s="4">
        <f t="shared" si="0"/>
        <v>0</v>
      </c>
      <c r="E22" s="12" t="e">
        <f t="shared" si="1"/>
        <v>#DIV/0!</v>
      </c>
      <c r="F22" s="13"/>
    </row>
    <row r="23" spans="1:6" ht="20.100000000000001" customHeight="1">
      <c r="A23" s="3" t="s">
        <v>39</v>
      </c>
      <c r="B23" s="4">
        <v>29638</v>
      </c>
      <c r="C23" s="4">
        <v>5338</v>
      </c>
      <c r="D23" s="4">
        <f t="shared" si="0"/>
        <v>-24300</v>
      </c>
      <c r="E23" s="12">
        <f t="shared" si="1"/>
        <v>-0.81989338012011603</v>
      </c>
      <c r="F23" s="13"/>
    </row>
    <row r="24" spans="1:6" s="6" customFormat="1" ht="20.100000000000001" customHeight="1">
      <c r="A24" s="9" t="s">
        <v>40</v>
      </c>
      <c r="B24" s="9">
        <f>SUM(B5:B23)</f>
        <v>185716</v>
      </c>
      <c r="C24" s="9">
        <f>SUM(C5:C23)</f>
        <v>324833</v>
      </c>
      <c r="D24" s="9">
        <f t="shared" si="0"/>
        <v>139117</v>
      </c>
      <c r="E24" s="15">
        <f t="shared" si="1"/>
        <v>0.74908462383424157</v>
      </c>
      <c r="F24" s="7"/>
    </row>
    <row r="25" spans="1:6" ht="20.25">
      <c r="A25" s="5"/>
    </row>
  </sheetData>
  <mergeCells count="7">
    <mergeCell ref="A1:F1"/>
    <mergeCell ref="D2:F2"/>
    <mergeCell ref="A3:A4"/>
    <mergeCell ref="B3:B4"/>
    <mergeCell ref="C3:C4"/>
    <mergeCell ref="D3:E3"/>
    <mergeCell ref="F3:F4"/>
  </mergeCells>
  <phoneticPr fontId="1" type="noConversion"/>
  <pageMargins left="0.59055118110236227" right="0.39370078740157483" top="0.74803149606299213" bottom="0.74803149606299213" header="0.31496062992125984" footer="0.31496062992125984"/>
  <pageSetup paperSize="9" orientation="portrait" r:id="rId1"/>
  <headerFooter>
    <oddFooter>&amp;C21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F37"/>
  <sheetViews>
    <sheetView workbookViewId="0">
      <pane ySplit="4" topLeftCell="A5" activePane="bottomLeft" state="frozen"/>
      <selection pane="bottomLeft" sqref="A1:F1"/>
    </sheetView>
  </sheetViews>
  <sheetFormatPr defaultRowHeight="13.5"/>
  <cols>
    <col min="1" max="1" width="25.25" customWidth="1"/>
    <col min="2" max="2" width="12.125" customWidth="1"/>
    <col min="3" max="3" width="12.5" customWidth="1"/>
    <col min="4" max="4" width="10.875" customWidth="1"/>
    <col min="5" max="5" width="13.375" customWidth="1"/>
    <col min="6" max="6" width="16.625" customWidth="1"/>
  </cols>
  <sheetData>
    <row r="1" spans="1:6" ht="27" customHeight="1">
      <c r="A1" s="41" t="s">
        <v>85</v>
      </c>
      <c r="B1" s="41"/>
      <c r="C1" s="41"/>
      <c r="D1" s="41"/>
      <c r="E1" s="41"/>
      <c r="F1" s="41"/>
    </row>
    <row r="2" spans="1:6" ht="22.5">
      <c r="A2" s="1"/>
      <c r="B2" s="1"/>
      <c r="C2" s="1"/>
      <c r="D2" s="39" t="s">
        <v>41</v>
      </c>
      <c r="E2" s="39"/>
      <c r="F2" s="39"/>
    </row>
    <row r="3" spans="1:6" ht="19.5" customHeight="1">
      <c r="A3" s="40" t="s">
        <v>0</v>
      </c>
      <c r="B3" s="40" t="s">
        <v>57</v>
      </c>
      <c r="C3" s="40" t="s">
        <v>86</v>
      </c>
      <c r="D3" s="40" t="s">
        <v>87</v>
      </c>
      <c r="E3" s="40"/>
      <c r="F3" s="40" t="s">
        <v>1</v>
      </c>
    </row>
    <row r="4" spans="1:6" ht="18" customHeight="1">
      <c r="A4" s="40"/>
      <c r="B4" s="40"/>
      <c r="C4" s="40"/>
      <c r="D4" s="9" t="s">
        <v>2</v>
      </c>
      <c r="E4" s="9" t="s">
        <v>51</v>
      </c>
      <c r="F4" s="40"/>
    </row>
    <row r="5" spans="1:6" s="6" customFormat="1" ht="18" customHeight="1">
      <c r="A5" s="22" t="s">
        <v>59</v>
      </c>
      <c r="B5" s="22">
        <f>SUM(B6:B19)</f>
        <v>58587</v>
      </c>
      <c r="C5" s="22">
        <f>SUM(C6:C19)</f>
        <v>67375</v>
      </c>
      <c r="D5" s="22">
        <f>C5-B5</f>
        <v>8788</v>
      </c>
      <c r="E5" s="15">
        <f>D5/B5</f>
        <v>0.14999914656835134</v>
      </c>
      <c r="F5" s="22"/>
    </row>
    <row r="6" spans="1:6" ht="18" customHeight="1">
      <c r="A6" s="3" t="s">
        <v>60</v>
      </c>
      <c r="B6" s="4">
        <v>7807</v>
      </c>
      <c r="C6" s="4">
        <v>9122</v>
      </c>
      <c r="D6" s="4">
        <f>C6-B6</f>
        <v>1315</v>
      </c>
      <c r="E6" s="12">
        <f>D6/B6</f>
        <v>0.16843858076085563</v>
      </c>
      <c r="F6" s="3"/>
    </row>
    <row r="7" spans="1:6" ht="18" customHeight="1">
      <c r="A7" s="3" t="s">
        <v>61</v>
      </c>
      <c r="B7" s="4">
        <v>8746</v>
      </c>
      <c r="C7" s="4">
        <v>10495</v>
      </c>
      <c r="D7" s="4">
        <f t="shared" ref="D7:D36" si="0">C7-B7</f>
        <v>1749</v>
      </c>
      <c r="E7" s="12">
        <f t="shared" ref="E7:E36" si="1">D7/B7</f>
        <v>0.19997713240338441</v>
      </c>
      <c r="F7" s="3"/>
    </row>
    <row r="8" spans="1:6" ht="18" customHeight="1">
      <c r="A8" s="3" t="s">
        <v>62</v>
      </c>
      <c r="B8" s="4">
        <v>2333</v>
      </c>
      <c r="C8" s="4">
        <v>2334</v>
      </c>
      <c r="D8" s="4">
        <f t="shared" si="0"/>
        <v>1</v>
      </c>
      <c r="E8" s="12">
        <f t="shared" si="1"/>
        <v>4.2863266180882982E-4</v>
      </c>
      <c r="F8" s="3"/>
    </row>
    <row r="9" spans="1:6" ht="18" customHeight="1">
      <c r="A9" s="3" t="s">
        <v>63</v>
      </c>
      <c r="B9" s="4">
        <v>905</v>
      </c>
      <c r="C9" s="4">
        <v>905</v>
      </c>
      <c r="D9" s="4">
        <f t="shared" si="0"/>
        <v>0</v>
      </c>
      <c r="E9" s="12">
        <f t="shared" si="1"/>
        <v>0</v>
      </c>
      <c r="F9" s="3"/>
    </row>
    <row r="10" spans="1:6" ht="18" customHeight="1">
      <c r="A10" s="3" t="s">
        <v>64</v>
      </c>
      <c r="B10" s="4">
        <v>19976</v>
      </c>
      <c r="C10" s="4">
        <v>22972</v>
      </c>
      <c r="D10" s="4">
        <f t="shared" si="0"/>
        <v>2996</v>
      </c>
      <c r="E10" s="12">
        <f t="shared" si="1"/>
        <v>0.14997997597116539</v>
      </c>
      <c r="F10" s="3"/>
    </row>
    <row r="11" spans="1:6" ht="18" customHeight="1">
      <c r="A11" s="3" t="s">
        <v>65</v>
      </c>
      <c r="B11" s="4">
        <v>2222</v>
      </c>
      <c r="C11" s="4">
        <v>2555</v>
      </c>
      <c r="D11" s="4">
        <f t="shared" si="0"/>
        <v>333</v>
      </c>
      <c r="E11" s="12">
        <f t="shared" si="1"/>
        <v>0.14986498649864988</v>
      </c>
      <c r="F11" s="3"/>
    </row>
    <row r="12" spans="1:6" ht="18" customHeight="1">
      <c r="A12" s="3" t="s">
        <v>66</v>
      </c>
      <c r="B12" s="4">
        <v>2000</v>
      </c>
      <c r="C12" s="4">
        <v>2300</v>
      </c>
      <c r="D12" s="4">
        <f t="shared" si="0"/>
        <v>300</v>
      </c>
      <c r="E12" s="12">
        <f t="shared" si="1"/>
        <v>0.15</v>
      </c>
      <c r="F12" s="3"/>
    </row>
    <row r="13" spans="1:6" ht="18" customHeight="1">
      <c r="A13" s="3" t="s">
        <v>67</v>
      </c>
      <c r="B13" s="4">
        <v>1609</v>
      </c>
      <c r="C13" s="4">
        <v>1850</v>
      </c>
      <c r="D13" s="4">
        <f t="shared" si="0"/>
        <v>241</v>
      </c>
      <c r="E13" s="12">
        <f t="shared" si="1"/>
        <v>0.1497824735860783</v>
      </c>
      <c r="F13" s="3"/>
    </row>
    <row r="14" spans="1:6" ht="18" customHeight="1">
      <c r="A14" s="3" t="s">
        <v>68</v>
      </c>
      <c r="B14" s="4">
        <v>2670</v>
      </c>
      <c r="C14" s="4">
        <v>3071</v>
      </c>
      <c r="D14" s="4">
        <f t="shared" si="0"/>
        <v>401</v>
      </c>
      <c r="E14" s="12">
        <f t="shared" si="1"/>
        <v>0.15018726591760301</v>
      </c>
      <c r="F14" s="3"/>
    </row>
    <row r="15" spans="1:6" ht="18" customHeight="1">
      <c r="A15" s="3" t="s">
        <v>69</v>
      </c>
      <c r="B15" s="4">
        <v>2999</v>
      </c>
      <c r="C15" s="4">
        <v>3359</v>
      </c>
      <c r="D15" s="4">
        <f t="shared" si="0"/>
        <v>360</v>
      </c>
      <c r="E15" s="12">
        <f t="shared" si="1"/>
        <v>0.12004001333777926</v>
      </c>
      <c r="F15" s="3"/>
    </row>
    <row r="16" spans="1:6" ht="18" customHeight="1">
      <c r="A16" s="3" t="s">
        <v>70</v>
      </c>
      <c r="B16" s="4">
        <v>483</v>
      </c>
      <c r="C16" s="4">
        <v>550</v>
      </c>
      <c r="D16" s="4">
        <f t="shared" si="0"/>
        <v>67</v>
      </c>
      <c r="E16" s="12">
        <f t="shared" si="1"/>
        <v>0.13871635610766045</v>
      </c>
      <c r="F16" s="3"/>
    </row>
    <row r="17" spans="1:6" ht="18" customHeight="1">
      <c r="A17" s="3" t="s">
        <v>90</v>
      </c>
      <c r="B17" s="4">
        <v>1134</v>
      </c>
      <c r="C17" s="4">
        <v>1304</v>
      </c>
      <c r="D17" s="4">
        <f t="shared" si="0"/>
        <v>170</v>
      </c>
      <c r="E17" s="12">
        <f t="shared" si="1"/>
        <v>0.14991181657848324</v>
      </c>
      <c r="F17" s="3"/>
    </row>
    <row r="18" spans="1:6" ht="18" customHeight="1">
      <c r="A18" s="3" t="s">
        <v>72</v>
      </c>
      <c r="B18" s="4">
        <v>1802</v>
      </c>
      <c r="C18" s="4">
        <v>2072</v>
      </c>
      <c r="D18" s="4">
        <f t="shared" si="0"/>
        <v>270</v>
      </c>
      <c r="E18" s="12">
        <f t="shared" si="1"/>
        <v>0.14983351831298558</v>
      </c>
      <c r="F18" s="3"/>
    </row>
    <row r="19" spans="1:6" ht="18" customHeight="1">
      <c r="A19" s="3" t="s">
        <v>91</v>
      </c>
      <c r="B19" s="4">
        <v>3901</v>
      </c>
      <c r="C19" s="4">
        <v>4486</v>
      </c>
      <c r="D19" s="4">
        <f t="shared" si="0"/>
        <v>585</v>
      </c>
      <c r="E19" s="12">
        <f t="shared" si="1"/>
        <v>0.14996154832094336</v>
      </c>
      <c r="F19" s="3"/>
    </row>
    <row r="20" spans="1:6" s="6" customFormat="1" ht="18" customHeight="1">
      <c r="A20" s="22" t="s">
        <v>45</v>
      </c>
      <c r="B20" s="22">
        <f>SUM(B21:B26)</f>
        <v>23270</v>
      </c>
      <c r="C20" s="22">
        <f>SUM(C21:C26)</f>
        <v>26761</v>
      </c>
      <c r="D20" s="22">
        <f t="shared" si="0"/>
        <v>3491</v>
      </c>
      <c r="E20" s="15">
        <f t="shared" si="1"/>
        <v>0.15002148689299527</v>
      </c>
      <c r="F20" s="7"/>
    </row>
    <row r="21" spans="1:6" ht="18" customHeight="1">
      <c r="A21" s="3" t="s">
        <v>74</v>
      </c>
      <c r="B21" s="4">
        <v>6111</v>
      </c>
      <c r="C21" s="4">
        <v>8670</v>
      </c>
      <c r="D21" s="4">
        <f t="shared" si="0"/>
        <v>2559</v>
      </c>
      <c r="E21" s="12">
        <f t="shared" si="1"/>
        <v>0.41875306823760433</v>
      </c>
      <c r="F21" s="3"/>
    </row>
    <row r="22" spans="1:6" ht="18" customHeight="1">
      <c r="A22" s="3" t="s">
        <v>75</v>
      </c>
      <c r="B22" s="4">
        <v>1767</v>
      </c>
      <c r="C22" s="4">
        <v>1710</v>
      </c>
      <c r="D22" s="4">
        <f t="shared" si="0"/>
        <v>-57</v>
      </c>
      <c r="E22" s="12">
        <f t="shared" si="1"/>
        <v>-3.2258064516129031E-2</v>
      </c>
      <c r="F22" s="3"/>
    </row>
    <row r="23" spans="1:6" ht="18" customHeight="1">
      <c r="A23" s="3" t="s">
        <v>76</v>
      </c>
      <c r="B23" s="4">
        <v>2747</v>
      </c>
      <c r="C23" s="4">
        <v>2797</v>
      </c>
      <c r="D23" s="4">
        <f t="shared" si="0"/>
        <v>50</v>
      </c>
      <c r="E23" s="12">
        <f t="shared" si="1"/>
        <v>1.8201674554058973E-2</v>
      </c>
      <c r="F23" s="3"/>
    </row>
    <row r="24" spans="1:6" ht="18" customHeight="1">
      <c r="A24" s="3" t="s">
        <v>92</v>
      </c>
      <c r="B24" s="4"/>
      <c r="C24" s="4">
        <v>285</v>
      </c>
      <c r="D24" s="4">
        <f t="shared" si="0"/>
        <v>285</v>
      </c>
      <c r="E24" s="12" t="e">
        <f t="shared" si="1"/>
        <v>#DIV/0!</v>
      </c>
      <c r="F24" s="3"/>
    </row>
    <row r="25" spans="1:6" ht="18" customHeight="1">
      <c r="A25" s="3" t="s">
        <v>78</v>
      </c>
      <c r="B25" s="4">
        <v>12645</v>
      </c>
      <c r="C25" s="4">
        <v>9500</v>
      </c>
      <c r="D25" s="4">
        <f>C25-B25</f>
        <v>-3145</v>
      </c>
      <c r="E25" s="12">
        <f t="shared" si="1"/>
        <v>-0.2487149070778964</v>
      </c>
      <c r="F25" s="3"/>
    </row>
    <row r="26" spans="1:6" ht="18" customHeight="1">
      <c r="A26" s="3" t="s">
        <v>79</v>
      </c>
      <c r="B26" s="4"/>
      <c r="C26" s="4">
        <v>3799</v>
      </c>
      <c r="D26" s="4">
        <f t="shared" si="0"/>
        <v>3799</v>
      </c>
      <c r="E26" s="12" t="e">
        <f t="shared" si="1"/>
        <v>#DIV/0!</v>
      </c>
      <c r="F26" s="3"/>
    </row>
    <row r="27" spans="1:6" ht="18" customHeight="1">
      <c r="A27" s="7" t="s">
        <v>80</v>
      </c>
      <c r="B27" s="22">
        <f>SUM(B5,B20)</f>
        <v>81857</v>
      </c>
      <c r="C27" s="22">
        <f>SUM(C5,C20)</f>
        <v>94136</v>
      </c>
      <c r="D27" s="22">
        <f t="shared" si="0"/>
        <v>12279</v>
      </c>
      <c r="E27" s="15">
        <f t="shared" si="1"/>
        <v>0.150005497391793</v>
      </c>
      <c r="F27" s="3"/>
    </row>
    <row r="28" spans="1:6" ht="19.5" customHeight="1">
      <c r="A28" s="7" t="s">
        <v>100</v>
      </c>
      <c r="B28" s="22">
        <v>7534</v>
      </c>
      <c r="C28" s="22">
        <v>7534</v>
      </c>
      <c r="D28" s="22">
        <f t="shared" si="0"/>
        <v>0</v>
      </c>
      <c r="E28" s="15">
        <f t="shared" si="1"/>
        <v>0</v>
      </c>
      <c r="F28" s="3"/>
    </row>
    <row r="29" spans="1:6" ht="19.5" customHeight="1">
      <c r="A29" s="7" t="s">
        <v>101</v>
      </c>
      <c r="B29" s="22">
        <v>79144</v>
      </c>
      <c r="C29" s="22">
        <v>65558</v>
      </c>
      <c r="D29" s="22">
        <f t="shared" si="0"/>
        <v>-13586</v>
      </c>
      <c r="E29" s="15">
        <f t="shared" si="1"/>
        <v>-0.17166178105731325</v>
      </c>
      <c r="F29" s="3"/>
    </row>
    <row r="30" spans="1:6" ht="18" customHeight="1">
      <c r="A30" s="7" t="s">
        <v>102</v>
      </c>
      <c r="B30" s="22">
        <v>178530</v>
      </c>
      <c r="C30" s="22">
        <v>67996</v>
      </c>
      <c r="D30" s="22">
        <f t="shared" si="0"/>
        <v>-110534</v>
      </c>
      <c r="E30" s="15">
        <f t="shared" si="1"/>
        <v>-0.61913403909707054</v>
      </c>
      <c r="F30" s="3"/>
    </row>
    <row r="31" spans="1:6" ht="18" customHeight="1">
      <c r="A31" s="7" t="s">
        <v>103</v>
      </c>
      <c r="B31" s="22">
        <v>11078</v>
      </c>
      <c r="C31" s="22"/>
      <c r="D31" s="22">
        <f t="shared" si="0"/>
        <v>-11078</v>
      </c>
      <c r="E31" s="15">
        <f t="shared" si="1"/>
        <v>-1</v>
      </c>
      <c r="F31" s="3"/>
    </row>
    <row r="32" spans="1:6" ht="18" customHeight="1">
      <c r="A32" s="7" t="s">
        <v>104</v>
      </c>
      <c r="B32" s="22">
        <v>7453</v>
      </c>
      <c r="C32" s="22">
        <v>27317</v>
      </c>
      <c r="D32" s="22">
        <f t="shared" si="0"/>
        <v>19864</v>
      </c>
      <c r="E32" s="15">
        <f t="shared" si="1"/>
        <v>2.6652354756473904</v>
      </c>
      <c r="F32" s="3"/>
    </row>
    <row r="33" spans="1:6" ht="18" customHeight="1">
      <c r="A33" s="7" t="s">
        <v>98</v>
      </c>
      <c r="B33" s="22">
        <v>618</v>
      </c>
      <c r="C33" s="22">
        <v>398</v>
      </c>
      <c r="D33" s="22">
        <f t="shared" si="0"/>
        <v>-220</v>
      </c>
      <c r="E33" s="15">
        <f t="shared" si="1"/>
        <v>-0.35598705501618122</v>
      </c>
      <c r="F33" s="3"/>
    </row>
    <row r="34" spans="1:6" ht="18" customHeight="1">
      <c r="A34" s="7" t="s">
        <v>105</v>
      </c>
      <c r="B34" s="22"/>
      <c r="C34" s="22">
        <v>6672</v>
      </c>
      <c r="D34" s="22">
        <f t="shared" si="0"/>
        <v>6672</v>
      </c>
      <c r="E34" s="15" t="e">
        <f t="shared" si="1"/>
        <v>#DIV/0!</v>
      </c>
      <c r="F34" s="3"/>
    </row>
    <row r="35" spans="1:6" ht="18" customHeight="1">
      <c r="A35" s="7" t="s">
        <v>99</v>
      </c>
      <c r="B35" s="22">
        <v>910</v>
      </c>
      <c r="C35" s="22"/>
      <c r="D35" s="22">
        <f t="shared" si="0"/>
        <v>-910</v>
      </c>
      <c r="E35" s="15">
        <f t="shared" si="1"/>
        <v>-1</v>
      </c>
      <c r="F35" s="3"/>
    </row>
    <row r="36" spans="1:6" s="6" customFormat="1" ht="18" customHeight="1">
      <c r="A36" s="9" t="s">
        <v>46</v>
      </c>
      <c r="B36" s="9">
        <f>SUM(B27:B35)</f>
        <v>367124</v>
      </c>
      <c r="C36" s="9">
        <f>SUM(C27:C35)</f>
        <v>269611</v>
      </c>
      <c r="D36" s="22">
        <f t="shared" si="0"/>
        <v>-97513</v>
      </c>
      <c r="E36" s="15">
        <f t="shared" si="1"/>
        <v>-0.26561325328771751</v>
      </c>
      <c r="F36" s="7"/>
    </row>
    <row r="37" spans="1:6" ht="24" customHeight="1">
      <c r="A37" s="24"/>
      <c r="B37" s="24"/>
      <c r="C37" s="24"/>
      <c r="D37" s="24"/>
      <c r="E37" s="24"/>
      <c r="F37" s="24"/>
    </row>
  </sheetData>
  <mergeCells count="7">
    <mergeCell ref="A1:F1"/>
    <mergeCell ref="D2:F2"/>
    <mergeCell ref="A3:A4"/>
    <mergeCell ref="B3:B4"/>
    <mergeCell ref="C3:C4"/>
    <mergeCell ref="D3:E3"/>
    <mergeCell ref="F3:F4"/>
  </mergeCells>
  <phoneticPr fontId="1" type="noConversion"/>
  <pageMargins left="0.70866141732283472" right="0.51181102362204722" top="0.74803149606299213" bottom="0.74803149606299213" header="0.31496062992125984" footer="0.31496062992125984"/>
  <pageSetup paperSize="9" orientation="portrait" horizontalDpi="200" verticalDpi="200" r:id="rId1"/>
  <headerFooter>
    <oddFooter>&amp;C22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26"/>
  <sheetViews>
    <sheetView tabSelected="1" workbookViewId="0">
      <pane ySplit="4" topLeftCell="A5" activePane="bottomLeft" state="frozen"/>
      <selection pane="bottomLeft" activeCell="G12" sqref="G12"/>
    </sheetView>
  </sheetViews>
  <sheetFormatPr defaultRowHeight="13.5"/>
  <cols>
    <col min="1" max="1" width="28.875" customWidth="1"/>
    <col min="2" max="2" width="10.625" customWidth="1"/>
    <col min="3" max="3" width="10.375" customWidth="1"/>
    <col min="4" max="4" width="10.75" customWidth="1"/>
    <col min="5" max="5" width="13.375" customWidth="1"/>
    <col min="6" max="6" width="22.75" style="11" customWidth="1"/>
  </cols>
  <sheetData>
    <row r="1" spans="1:6" ht="51" customHeight="1">
      <c r="A1" s="42" t="s">
        <v>93</v>
      </c>
      <c r="B1" s="42"/>
      <c r="C1" s="42"/>
      <c r="D1" s="42"/>
      <c r="E1" s="42"/>
      <c r="F1" s="42"/>
    </row>
    <row r="2" spans="1:6" ht="28.5" customHeight="1">
      <c r="A2" s="2"/>
      <c r="B2" s="2"/>
      <c r="C2" s="2"/>
      <c r="D2" s="39" t="s">
        <v>3</v>
      </c>
      <c r="E2" s="39"/>
      <c r="F2" s="39"/>
    </row>
    <row r="3" spans="1:6" ht="24" customHeight="1">
      <c r="A3" s="40" t="s">
        <v>50</v>
      </c>
      <c r="B3" s="40" t="s">
        <v>94</v>
      </c>
      <c r="C3" s="40" t="s">
        <v>95</v>
      </c>
      <c r="D3" s="43" t="s">
        <v>96</v>
      </c>
      <c r="E3" s="43"/>
      <c r="F3" s="40" t="s">
        <v>1</v>
      </c>
    </row>
    <row r="4" spans="1:6" ht="23.25" customHeight="1">
      <c r="A4" s="40"/>
      <c r="B4" s="40"/>
      <c r="C4" s="40"/>
      <c r="D4" s="21" t="s">
        <v>2</v>
      </c>
      <c r="E4" s="21" t="s">
        <v>4</v>
      </c>
      <c r="F4" s="40"/>
    </row>
    <row r="5" spans="1:6" ht="48" customHeight="1">
      <c r="A5" s="3" t="s">
        <v>5</v>
      </c>
      <c r="B5" s="16">
        <v>19014</v>
      </c>
      <c r="C5" s="16">
        <v>30112</v>
      </c>
      <c r="D5" s="16">
        <f>C5-B5</f>
        <v>11098</v>
      </c>
      <c r="E5" s="17">
        <f>D5/B5</f>
        <v>0.58367518670453356</v>
      </c>
      <c r="F5" s="25" t="s">
        <v>108</v>
      </c>
    </row>
    <row r="6" spans="1:6" ht="39.75" customHeight="1">
      <c r="A6" s="3" t="s">
        <v>6</v>
      </c>
      <c r="B6" s="16">
        <v>719</v>
      </c>
      <c r="C6" s="16">
        <v>3478</v>
      </c>
      <c r="D6" s="16">
        <f t="shared" ref="D6:D23" si="0">C6-B6</f>
        <v>2759</v>
      </c>
      <c r="E6" s="17">
        <f t="shared" ref="E6:E23" si="1">D6/B6</f>
        <v>3.8372739916550764</v>
      </c>
      <c r="F6" s="25" t="s">
        <v>109</v>
      </c>
    </row>
    <row r="7" spans="1:6" ht="39" customHeight="1">
      <c r="A7" s="3" t="s">
        <v>7</v>
      </c>
      <c r="B7" s="16">
        <v>7686</v>
      </c>
      <c r="C7" s="16">
        <v>8556</v>
      </c>
      <c r="D7" s="16">
        <f t="shared" si="0"/>
        <v>870</v>
      </c>
      <c r="E7" s="17">
        <f t="shared" si="1"/>
        <v>0.1131928181108509</v>
      </c>
      <c r="F7" s="25" t="s">
        <v>106</v>
      </c>
    </row>
    <row r="8" spans="1:6" ht="42" customHeight="1">
      <c r="A8" s="3" t="s">
        <v>8</v>
      </c>
      <c r="B8" s="16">
        <v>37655</v>
      </c>
      <c r="C8" s="16">
        <v>53802</v>
      </c>
      <c r="D8" s="16">
        <f t="shared" si="0"/>
        <v>16147</v>
      </c>
      <c r="E8" s="17">
        <f t="shared" si="1"/>
        <v>0.42881423449741068</v>
      </c>
      <c r="F8" s="25" t="s">
        <v>106</v>
      </c>
    </row>
    <row r="9" spans="1:6" ht="29.25" customHeight="1">
      <c r="A9" s="3" t="s">
        <v>9</v>
      </c>
      <c r="B9" s="16">
        <v>3138</v>
      </c>
      <c r="C9" s="16">
        <v>3760</v>
      </c>
      <c r="D9" s="16">
        <f t="shared" si="0"/>
        <v>622</v>
      </c>
      <c r="E9" s="17">
        <f t="shared" si="1"/>
        <v>0.19821542383683874</v>
      </c>
      <c r="F9" s="25" t="s">
        <v>43</v>
      </c>
    </row>
    <row r="10" spans="1:6" ht="36" customHeight="1">
      <c r="A10" s="3" t="s">
        <v>10</v>
      </c>
      <c r="B10" s="16">
        <v>1367</v>
      </c>
      <c r="C10" s="16">
        <v>2293</v>
      </c>
      <c r="D10" s="16">
        <f t="shared" si="0"/>
        <v>926</v>
      </c>
      <c r="E10" s="17">
        <f t="shared" si="1"/>
        <v>0.67739575713240674</v>
      </c>
      <c r="F10" s="25" t="s">
        <v>110</v>
      </c>
    </row>
    <row r="11" spans="1:6" ht="37.5" customHeight="1">
      <c r="A11" s="3" t="s">
        <v>11</v>
      </c>
      <c r="B11" s="16">
        <v>36027</v>
      </c>
      <c r="C11" s="16">
        <v>49207</v>
      </c>
      <c r="D11" s="16">
        <f t="shared" si="0"/>
        <v>13180</v>
      </c>
      <c r="E11" s="17">
        <f t="shared" si="1"/>
        <v>0.36583673356094043</v>
      </c>
      <c r="F11" s="25" t="s">
        <v>111</v>
      </c>
    </row>
    <row r="12" spans="1:6" ht="40.5" customHeight="1">
      <c r="A12" s="3" t="s">
        <v>12</v>
      </c>
      <c r="B12" s="16">
        <v>2433</v>
      </c>
      <c r="C12" s="16">
        <v>5598</v>
      </c>
      <c r="D12" s="16">
        <f t="shared" si="0"/>
        <v>3165</v>
      </c>
      <c r="E12" s="17">
        <f t="shared" si="1"/>
        <v>1.3008631319358817</v>
      </c>
      <c r="F12" s="25" t="s">
        <v>121</v>
      </c>
    </row>
    <row r="13" spans="1:6" ht="31.5" customHeight="1">
      <c r="A13" s="3" t="s">
        <v>52</v>
      </c>
      <c r="B13" s="16">
        <v>26487</v>
      </c>
      <c r="C13" s="16">
        <v>36548</v>
      </c>
      <c r="D13" s="16">
        <f t="shared" si="0"/>
        <v>10061</v>
      </c>
      <c r="E13" s="17">
        <f t="shared" si="1"/>
        <v>0.37984671725752256</v>
      </c>
      <c r="F13" s="25" t="s">
        <v>112</v>
      </c>
    </row>
    <row r="14" spans="1:6" ht="33" customHeight="1">
      <c r="A14" s="3" t="s">
        <v>13</v>
      </c>
      <c r="B14" s="16">
        <v>583</v>
      </c>
      <c r="C14" s="16">
        <v>1506</v>
      </c>
      <c r="D14" s="16">
        <f t="shared" si="0"/>
        <v>923</v>
      </c>
      <c r="E14" s="17">
        <f t="shared" si="1"/>
        <v>1.5831903945111492</v>
      </c>
      <c r="F14" s="25" t="s">
        <v>113</v>
      </c>
    </row>
    <row r="15" spans="1:6" ht="46.5" customHeight="1">
      <c r="A15" s="3" t="s">
        <v>14</v>
      </c>
      <c r="B15" s="16">
        <v>6253</v>
      </c>
      <c r="C15" s="16">
        <v>8254</v>
      </c>
      <c r="D15" s="16">
        <f t="shared" si="0"/>
        <v>2001</v>
      </c>
      <c r="E15" s="17">
        <f t="shared" si="1"/>
        <v>0.32000639692947386</v>
      </c>
      <c r="F15" s="25" t="s">
        <v>114</v>
      </c>
    </row>
    <row r="16" spans="1:6" ht="41.25" customHeight="1">
      <c r="A16" s="3" t="s">
        <v>15</v>
      </c>
      <c r="B16" s="16">
        <v>12132</v>
      </c>
      <c r="C16" s="16">
        <v>36698</v>
      </c>
      <c r="D16" s="16">
        <f t="shared" si="0"/>
        <v>24566</v>
      </c>
      <c r="E16" s="17">
        <f t="shared" si="1"/>
        <v>2.0248928453676229</v>
      </c>
      <c r="F16" s="25" t="s">
        <v>115</v>
      </c>
    </row>
    <row r="17" spans="1:6" ht="30" customHeight="1">
      <c r="A17" s="3" t="s">
        <v>16</v>
      </c>
      <c r="B17" s="16">
        <v>372</v>
      </c>
      <c r="C17" s="16">
        <v>2526</v>
      </c>
      <c r="D17" s="16">
        <f t="shared" si="0"/>
        <v>2154</v>
      </c>
      <c r="E17" s="17">
        <f t="shared" si="1"/>
        <v>5.790322580645161</v>
      </c>
      <c r="F17" s="25" t="s">
        <v>116</v>
      </c>
    </row>
    <row r="18" spans="1:6" ht="27" customHeight="1">
      <c r="A18" s="3" t="s">
        <v>17</v>
      </c>
      <c r="B18" s="16">
        <v>349</v>
      </c>
      <c r="C18" s="16">
        <v>406</v>
      </c>
      <c r="D18" s="16">
        <f t="shared" si="0"/>
        <v>57</v>
      </c>
      <c r="E18" s="17">
        <f t="shared" si="1"/>
        <v>0.16332378223495703</v>
      </c>
      <c r="F18" s="25" t="s">
        <v>117</v>
      </c>
    </row>
    <row r="19" spans="1:6" ht="31.5" customHeight="1">
      <c r="A19" s="3" t="s">
        <v>18</v>
      </c>
      <c r="B19" s="16">
        <v>731</v>
      </c>
      <c r="C19" s="16">
        <v>1383</v>
      </c>
      <c r="D19" s="16">
        <f t="shared" si="0"/>
        <v>652</v>
      </c>
      <c r="E19" s="17">
        <f t="shared" si="1"/>
        <v>0.89192886456908349</v>
      </c>
      <c r="F19" s="25" t="s">
        <v>118</v>
      </c>
    </row>
    <row r="20" spans="1:6" ht="30.75" customHeight="1">
      <c r="A20" s="3" t="s">
        <v>19</v>
      </c>
      <c r="B20" s="16">
        <v>1023</v>
      </c>
      <c r="C20" s="16">
        <v>1962</v>
      </c>
      <c r="D20" s="16">
        <f t="shared" si="0"/>
        <v>939</v>
      </c>
      <c r="E20" s="17">
        <f t="shared" si="1"/>
        <v>0.91788856304985333</v>
      </c>
      <c r="F20" s="25" t="s">
        <v>115</v>
      </c>
    </row>
    <row r="21" spans="1:6" ht="49.5" customHeight="1">
      <c r="A21" s="3" t="s">
        <v>20</v>
      </c>
      <c r="B21" s="16">
        <v>24247</v>
      </c>
      <c r="C21" s="16">
        <v>11699</v>
      </c>
      <c r="D21" s="16">
        <f t="shared" si="0"/>
        <v>-12548</v>
      </c>
      <c r="E21" s="17">
        <f t="shared" si="1"/>
        <v>-0.51750732049325687</v>
      </c>
      <c r="F21" s="26" t="s">
        <v>107</v>
      </c>
    </row>
    <row r="22" spans="1:6" ht="20.100000000000001" customHeight="1">
      <c r="A22" s="3" t="s">
        <v>21</v>
      </c>
      <c r="B22" s="16">
        <v>5500</v>
      </c>
      <c r="C22" s="16">
        <v>8000</v>
      </c>
      <c r="D22" s="16">
        <f t="shared" si="0"/>
        <v>2500</v>
      </c>
      <c r="E22" s="17">
        <f t="shared" si="1"/>
        <v>0.45454545454545453</v>
      </c>
      <c r="F22" s="25" t="s">
        <v>54</v>
      </c>
    </row>
    <row r="23" spans="1:6" s="6" customFormat="1" ht="20.100000000000001" customHeight="1">
      <c r="A23" s="18" t="s">
        <v>53</v>
      </c>
      <c r="B23" s="8">
        <f>SUM(B5:B22)</f>
        <v>185716</v>
      </c>
      <c r="C23" s="8">
        <f>SUM(C5:C22)</f>
        <v>265788</v>
      </c>
      <c r="D23" s="19">
        <f t="shared" si="0"/>
        <v>80072</v>
      </c>
      <c r="E23" s="20">
        <f t="shared" si="1"/>
        <v>0.4311529432036012</v>
      </c>
      <c r="F23" s="10"/>
    </row>
    <row r="24" spans="1:6" s="6" customFormat="1" ht="20.100000000000001" customHeight="1">
      <c r="A24" s="27"/>
      <c r="B24" s="28"/>
      <c r="C24" s="28"/>
      <c r="D24" s="29"/>
      <c r="E24" s="30"/>
      <c r="F24" s="31"/>
    </row>
    <row r="25" spans="1:6" s="35" customFormat="1" ht="33" customHeight="1">
      <c r="A25" s="32" t="s">
        <v>119</v>
      </c>
      <c r="B25" s="33"/>
      <c r="C25" s="33"/>
      <c r="D25" s="33"/>
      <c r="E25" s="33"/>
      <c r="F25" s="34">
        <v>42370</v>
      </c>
    </row>
    <row r="26" spans="1:6" s="35" customFormat="1" ht="24.75">
      <c r="A26" s="36"/>
      <c r="F26" s="37" t="s">
        <v>120</v>
      </c>
    </row>
  </sheetData>
  <mergeCells count="7">
    <mergeCell ref="A1:F1"/>
    <mergeCell ref="D2:F2"/>
    <mergeCell ref="A3:A4"/>
    <mergeCell ref="B3:B4"/>
    <mergeCell ref="C3:C4"/>
    <mergeCell ref="D3:E3"/>
    <mergeCell ref="F3:F4"/>
  </mergeCells>
  <phoneticPr fontId="1" type="noConversion"/>
  <pageMargins left="0.70866141732283472" right="0.43307086614173229" top="0.39370078740157483" bottom="0.55118110236220474" header="0.27559055118110237" footer="0.27559055118110237"/>
  <pageSetup paperSize="9" scale="85" orientation="portrait" horizontalDpi="200" verticalDpi="200" r:id="rId1"/>
  <headerFooter>
    <oddFooter>&amp;C23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2015年收入</vt:lpstr>
      <vt:lpstr>2015年支出</vt:lpstr>
      <vt:lpstr>2016年收入</vt:lpstr>
      <vt:lpstr>2016年支出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2018-04-25T07:21:09Z</dcterms:modified>
</cp:coreProperties>
</file>