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35.xml" ContentType="application/vnd.openxmlformats-officedocument.spreadsheetml.worksheet+xml"/>
  <Override PartName="/xl/worksheets/sheet4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worksheets/sheet33.xml" ContentType="application/vnd.openxmlformats-officedocument.spreadsheetml.worksheet+xml"/>
  <Override PartName="/xl/worksheets/sheet4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worksheets/sheet40.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Default Extension="docx" ContentType="application/vnd.openxmlformats-officedocument.wordprocessingml.document"/>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comments2.xml" ContentType="application/vnd.openxmlformats-officedocument.spreadsheetml.comments+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sharedStrings.xml" ContentType="application/vnd.openxmlformats-officedocument.spreadsheetml.sharedStrings+xml"/>
  <Default Extension="doc" ContentType="application/msword"/>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Override PartName="/xl/worksheets/sheet34.xml" ContentType="application/vnd.openxmlformats-officedocument.spreadsheetml.worksheet+xml"/>
  <Override PartName="/xl/worksheets/sheet43.xml" ContentType="application/vnd.openxmlformats-officedocument.spreadsheetml.worksheet+xml"/>
  <Default Extension="bin" ContentType="application/vnd.openxmlformats-officedocument.spreadsheetml.printerSettings"/>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worksheets/sheet41.xml" ContentType="application/vnd.openxmlformats-officedocument.spreadsheetml.worksheet+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emf" ContentType="image/x-em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showInkAnnotation="0" defaultThemeVersion="124226"/>
  <bookViews>
    <workbookView xWindow="0" yWindow="0" windowWidth="22935" windowHeight="7785" tabRatio="936" activeTab="5"/>
  </bookViews>
  <sheets>
    <sheet name="政府预算公开模板" sheetId="919" r:id="rId1"/>
    <sheet name="目录 (全) (2)" sheetId="849" state="hidden" r:id="rId2"/>
    <sheet name="目录 (全) (3)" sheetId="850" state="hidden" r:id="rId3"/>
    <sheet name="目录 (人大)" sheetId="896" state="hidden" r:id="rId4"/>
    <sheet name="目录 (全) (4)" sheetId="851" state="hidden" r:id="rId5"/>
    <sheet name="目录" sheetId="932" r:id="rId6"/>
    <sheet name="表1" sheetId="930" r:id="rId7"/>
    <sheet name="表2" sheetId="931" r:id="rId8"/>
    <sheet name="表3" sheetId="822" r:id="rId9"/>
    <sheet name="表4" sheetId="13" r:id="rId10"/>
    <sheet name="表5" sheetId="675" r:id="rId11"/>
    <sheet name="表6" sheetId="545" r:id="rId12"/>
    <sheet name="表6说明" sheetId="913" r:id="rId13"/>
    <sheet name="表7" sheetId="676" r:id="rId14"/>
    <sheet name="表17（原表15）" sheetId="886" state="hidden" r:id="rId15"/>
    <sheet name="表18 -1" sheetId="900" state="hidden" r:id="rId16"/>
    <sheet name="表18 -1 (2)" sheetId="905" state="hidden" r:id="rId17"/>
    <sheet name="表18 -1 (3)" sheetId="906" state="hidden" r:id="rId18"/>
    <sheet name="表7说明-1" sheetId="935" r:id="rId19"/>
    <sheet name="表7说明-2" sheetId="936" r:id="rId20"/>
    <sheet name="表8" sheetId="755" r:id="rId21"/>
    <sheet name="表8说明" sheetId="914" r:id="rId22"/>
    <sheet name="表9" sheetId="926" r:id="rId23"/>
    <sheet name="表10" sheetId="855" r:id="rId24"/>
    <sheet name="表11" sheetId="891" r:id="rId25"/>
    <sheet name="表12" sheetId="892" r:id="rId26"/>
    <sheet name="表13" sheetId="829" r:id="rId27"/>
    <sheet name="表14" sheetId="830" r:id="rId28"/>
    <sheet name="表15" sheetId="833" r:id="rId29"/>
    <sheet name="表39-1" sheetId="898" state="hidden" r:id="rId30"/>
    <sheet name="表39-1 (2)" sheetId="907" state="hidden" r:id="rId31"/>
    <sheet name="表39-1 (3)" sheetId="908" state="hidden" r:id="rId32"/>
    <sheet name="表16" sheetId="922" r:id="rId33"/>
    <sheet name="表17" sheetId="856" r:id="rId34"/>
    <sheet name="表18" sheetId="841" r:id="rId35"/>
    <sheet name="表19" sheetId="842" r:id="rId36"/>
    <sheet name="表20" sheetId="843" r:id="rId37"/>
    <sheet name="表21" sheetId="844" r:id="rId38"/>
    <sheet name="表22" sheetId="860" r:id="rId39"/>
    <sheet name="表23" sheetId="861" r:id="rId40"/>
    <sheet name="表24" sheetId="864" r:id="rId41"/>
    <sheet name="表25" sheetId="865" r:id="rId42"/>
    <sheet name="表78（专项）" sheetId="894" state="hidden" r:id="rId43"/>
    <sheet name="表79（计划）" sheetId="895" state="hidden" r:id="rId44"/>
    <sheet name="Sheet6" sheetId="899" state="hidden" r:id="rId45"/>
    <sheet name="表20（原18）" sheetId="549" state="hidden" r:id="rId46"/>
    <sheet name="表21（原19）" sheetId="679" state="hidden" r:id="rId47"/>
    <sheet name="表22(原20）" sheetId="551" state="hidden" r:id="rId48"/>
  </sheets>
  <definedNames>
    <definedName name="_xlnm._FilterDatabase" localSheetId="23" hidden="1">表10!$A$5:$IP$15</definedName>
    <definedName name="_xlnm._FilterDatabase" localSheetId="26" hidden="1">表13!$A$4:$B$14</definedName>
    <definedName name="_xlnm._FilterDatabase" localSheetId="27" hidden="1">表14!$A$4:$B$25</definedName>
    <definedName name="_xlnm._FilterDatabase" localSheetId="28" hidden="1">表15!$A$6:$C$18</definedName>
    <definedName name="_xlnm._FilterDatabase" localSheetId="33" hidden="1">表17!$A$5:$IQ$13</definedName>
    <definedName name="_xlnm._FilterDatabase" localSheetId="14" hidden="1">'表17（原表15）'!$A$4:$AB$305</definedName>
    <definedName name="_xlnm._FilterDatabase" localSheetId="45" hidden="1">'表20（原18）'!$A$6:$T$34</definedName>
    <definedName name="_xlnm._FilterDatabase" localSheetId="46" hidden="1">'表21（原19）'!$4:$214</definedName>
    <definedName name="_xlnm._FilterDatabase" localSheetId="8" hidden="1">表3!$5:$5</definedName>
    <definedName name="_xlnm._FilterDatabase" localSheetId="9" hidden="1">表4!$A$4:$B$35</definedName>
    <definedName name="_xlnm._FilterDatabase" localSheetId="10" hidden="1">表5!$A$5:$B$57</definedName>
    <definedName name="_xlnm._FilterDatabase" localSheetId="11" hidden="1">表6!$5:$709</definedName>
    <definedName name="_xlnm._FilterDatabase" localSheetId="13" hidden="1">表7!$A$4:$B$38</definedName>
    <definedName name="_xlnm._FilterDatabase" localSheetId="43" hidden="1">'表79（计划）'!$A$5:$Q$139</definedName>
    <definedName name="_xlnm._FilterDatabase" localSheetId="5" hidden="1">目录!#REF!</definedName>
    <definedName name="_xlnm._FilterDatabase" localSheetId="1" hidden="1">'目录 (全) (2)'!$A$3:$F$3</definedName>
    <definedName name="_xlnm._FilterDatabase" localSheetId="2" hidden="1">'目录 (全) (3)'!$A$2:$P$103</definedName>
    <definedName name="_xlnm._FilterDatabase" localSheetId="4" hidden="1">'目录 (全) (4)'!$A$4:$K$101</definedName>
    <definedName name="_xlnm._FilterDatabase" localSheetId="3" hidden="1">'目录 (人大)'!$A$4:$K$102</definedName>
    <definedName name="_Order1" hidden="1">255</definedName>
    <definedName name="_Order2" hidden="1">255</definedName>
    <definedName name="aa" localSheetId="6">#REF!</definedName>
    <definedName name="aa" localSheetId="23">#REF!</definedName>
    <definedName name="aa" localSheetId="24">#REF!</definedName>
    <definedName name="aa" localSheetId="25">#REF!</definedName>
    <definedName name="aa" localSheetId="33">#REF!</definedName>
    <definedName name="aa" localSheetId="34">#REF!</definedName>
    <definedName name="aa" localSheetId="7">#REF!</definedName>
    <definedName name="aa" localSheetId="37">#REF!</definedName>
    <definedName name="aa" localSheetId="46">#REF!</definedName>
    <definedName name="aa" localSheetId="38">#REF!</definedName>
    <definedName name="aa" localSheetId="39">#REF!</definedName>
    <definedName name="aa" localSheetId="40">#REF!</definedName>
    <definedName name="aa" localSheetId="41">#REF!</definedName>
    <definedName name="aa" localSheetId="20">#REF!</definedName>
    <definedName name="aa" localSheetId="5">#REF!</definedName>
    <definedName name="aa" localSheetId="1">#REF!</definedName>
    <definedName name="aa" localSheetId="2">#REF!</definedName>
    <definedName name="aa" localSheetId="4">#REF!</definedName>
    <definedName name="aa" localSheetId="3">#REF!</definedName>
    <definedName name="aa">#REF!</definedName>
    <definedName name="aaaagfdsafsd">#N/A</definedName>
    <definedName name="AccessDatabase" hidden="1">"D:\文_件\省长专项\2000省长专项审批.mdb"</definedName>
    <definedName name="addsdsads">#N/A</definedName>
    <definedName name="adsafs">#N/A</definedName>
    <definedName name="adsdsaas">#N/A</definedName>
    <definedName name="agasdgaksdk">#N/A</definedName>
    <definedName name="agsdsawae">#N/A</definedName>
    <definedName name="ajgfdajfajd">#N/A</definedName>
    <definedName name="asda">#N/A</definedName>
    <definedName name="asdfas">#N/A</definedName>
    <definedName name="asdfasf">#N/A</definedName>
    <definedName name="asdfkaskfda">#N/A</definedName>
    <definedName name="asdg\">#N/A</definedName>
    <definedName name="asdga">#N/A</definedName>
    <definedName name="asdgadsf">#N/A</definedName>
    <definedName name="asdgadsfa">#N/A</definedName>
    <definedName name="asdgas">#N/A</definedName>
    <definedName name="asdgasdfc">#N/A</definedName>
    <definedName name="asdgasfd">#N/A</definedName>
    <definedName name="asdgf">#N/A</definedName>
    <definedName name="asdgfdsafa">#N/A</definedName>
    <definedName name="asdgha">#N/A</definedName>
    <definedName name="asfdfdsfdsg">#N/A</definedName>
    <definedName name="asfdfdw">#N/A</definedName>
    <definedName name="asfsfga">#N/A</definedName>
    <definedName name="asgafaf">#N/A</definedName>
    <definedName name="asgasfda">#N/A</definedName>
    <definedName name="asgasfdaf">#N/A</definedName>
    <definedName name="asgasfdsad">#N/A</definedName>
    <definedName name="asjfda">#N/A</definedName>
    <definedName name="da">#N/A</definedName>
    <definedName name="dadaf">#N/A</definedName>
    <definedName name="dads">#N/A</definedName>
    <definedName name="daggaga">#N/A</definedName>
    <definedName name="dasdfasd">#N/A</definedName>
    <definedName name="_xlnm.Database" localSheetId="6">#REF!</definedName>
    <definedName name="_xlnm.Database" localSheetId="23">#REF!</definedName>
    <definedName name="_xlnm.Database" localSheetId="24">#REF!</definedName>
    <definedName name="_xlnm.Database" localSheetId="25">#REF!</definedName>
    <definedName name="_xlnm.Database" localSheetId="26">#REF!</definedName>
    <definedName name="_xlnm.Database" localSheetId="27">#REF!</definedName>
    <definedName name="_xlnm.Database" localSheetId="33">#REF!</definedName>
    <definedName name="_xlnm.Database" localSheetId="34">#REF!</definedName>
    <definedName name="_xlnm.Database" localSheetId="7">#REF!</definedName>
    <definedName name="_xlnm.Database" localSheetId="37">#REF!</definedName>
    <definedName name="_xlnm.Database" localSheetId="46">#REF!</definedName>
    <definedName name="_xlnm.Database" localSheetId="38">#REF!</definedName>
    <definedName name="_xlnm.Database" localSheetId="39">#REF!</definedName>
    <definedName name="_xlnm.Database" localSheetId="40">#REF!</definedName>
    <definedName name="_xlnm.Database" localSheetId="41">#REF!</definedName>
    <definedName name="_xlnm.Database" localSheetId="8">#REF!</definedName>
    <definedName name="_xlnm.Database" localSheetId="10">#REF!</definedName>
    <definedName name="_xlnm.Database" localSheetId="11">#REF!</definedName>
    <definedName name="_xlnm.Database" localSheetId="13">#REF!</definedName>
    <definedName name="_xlnm.Database" localSheetId="20">#REF!</definedName>
    <definedName name="_xlnm.Database" localSheetId="5">#REF!</definedName>
    <definedName name="_xlnm.Database" localSheetId="1">#REF!</definedName>
    <definedName name="_xlnm.Database" localSheetId="2">#REF!</definedName>
    <definedName name="_xlnm.Database" localSheetId="4">#REF!</definedName>
    <definedName name="_xlnm.Database" localSheetId="3">#REF!</definedName>
    <definedName name="_xlnm.Database">#REF!</definedName>
    <definedName name="database2" localSheetId="6">#REF!</definedName>
    <definedName name="database2" localSheetId="7">#REF!</definedName>
    <definedName name="database2" localSheetId="5">#REF!</definedName>
    <definedName name="database2">#REF!</definedName>
    <definedName name="database3" localSheetId="6">#REF!</definedName>
    <definedName name="database3" localSheetId="7">#REF!</definedName>
    <definedName name="database3" localSheetId="5">#REF!</definedName>
    <definedName name="database3">#REF!</definedName>
    <definedName name="dd">#N/A</definedName>
    <definedName name="ddad">#N/A</definedName>
    <definedName name="ddagagsgdsa">#N/A</definedName>
    <definedName name="dddsaga">#N/A</definedName>
    <definedName name="dddsagsa">#N/A</definedName>
    <definedName name="ddsadafs">#N/A</definedName>
    <definedName name="ddsass">#N/A</definedName>
    <definedName name="dfadfsfds">#N/A</definedName>
    <definedName name="dfadsaf">#N/A</definedName>
    <definedName name="dfadsas">#N/A</definedName>
    <definedName name="dfasfw">#N/A</definedName>
    <definedName name="dfasggasf">#N/A</definedName>
    <definedName name="dfaxc">#N/A</definedName>
    <definedName name="dfjajsfd">#N/A</definedName>
    <definedName name="dfwaa">#N/A</definedName>
    <definedName name="dgadsfd">#N/A</definedName>
    <definedName name="dgafk">#N/A</definedName>
    <definedName name="dgafsj">#N/A</definedName>
    <definedName name="dgah">#N/A</definedName>
    <definedName name="dgasdfa">#N/A</definedName>
    <definedName name="dgasdhf">#N/A</definedName>
    <definedName name="dghadfha">#N/A</definedName>
    <definedName name="dghadhf">#N/A</definedName>
    <definedName name="dgkgfkdsafka">#N/A</definedName>
    <definedName name="djfadsjf">#N/A</definedName>
    <definedName name="djfajdsf">#N/A</definedName>
    <definedName name="djfajdsfj">#N/A</definedName>
    <definedName name="djfjadsfja">#N/A</definedName>
    <definedName name="djfjadsjfw">#N/A</definedName>
    <definedName name="djfjdafjas">#N/A</definedName>
    <definedName name="djfjdafsja">#N/A</definedName>
    <definedName name="djfjdsafjs">#N/A</definedName>
    <definedName name="djfjdsaj">#N/A</definedName>
    <definedName name="djjdjjd">#N/A</definedName>
    <definedName name="djjjafjas">#N/A</definedName>
    <definedName name="djllfjasfd">#N/A</definedName>
    <definedName name="drafd">#N/A</definedName>
    <definedName name="dsaasagf">#N/A</definedName>
    <definedName name="dsadsadsa">#N/A</definedName>
    <definedName name="dsadsafag">#N/A</definedName>
    <definedName name="dsadshf">#N/A</definedName>
    <definedName name="dsafdfdgas">#N/A</definedName>
    <definedName name="dsafdfdsfds">#N/A</definedName>
    <definedName name="dsafdsafdsa">#N/A</definedName>
    <definedName name="dsaffdsa">#N/A</definedName>
    <definedName name="dsagagw">#N/A</definedName>
    <definedName name="dsagas">#N/A</definedName>
    <definedName name="dsagasfwq">#N/A</definedName>
    <definedName name="dsagqf">#N/A</definedName>
    <definedName name="dsccc">#N/A</definedName>
    <definedName name="dsdaa">#N/A</definedName>
    <definedName name="dsdsaddsa">#N/A</definedName>
    <definedName name="dsdsagggf">#N/A</definedName>
    <definedName name="dsfacx">#N/A</definedName>
    <definedName name="dsfag">#N/A</definedName>
    <definedName name="dsfasf">#N/A</definedName>
    <definedName name="dsfdcc">#N/A</definedName>
    <definedName name="dsfdsaga">#N/A</definedName>
    <definedName name="dsffadsgad">#N/A</definedName>
    <definedName name="dsffdsafdas">#N/A</definedName>
    <definedName name="dsfggsa">#N/A</definedName>
    <definedName name="dsfkadskf">#N/A</definedName>
    <definedName name="dsfwfxx">#N/A</definedName>
    <definedName name="dsgadsfa">#N/A</definedName>
    <definedName name="dsgafsafd">#N/A</definedName>
    <definedName name="dsgagas">#N/A</definedName>
    <definedName name="dsgasdf">#N/A</definedName>
    <definedName name="dsgdas">#N/A</definedName>
    <definedName name="dsgdsagfdsag">#N/A</definedName>
    <definedName name="dsggasfd">#N/A</definedName>
    <definedName name="dsggassddd">#N/A</definedName>
    <definedName name="dsjgakdsf">#N/A</definedName>
    <definedName name="dssasaww">#N/A</definedName>
    <definedName name="fdsafdsafdsa">#N/A</definedName>
    <definedName name="fdsafdsafdsfdsa">#N/A</definedName>
    <definedName name="fdsafdsfdsafdsa">#N/A</definedName>
    <definedName name="fdsfdsafdcdx">#N/A</definedName>
    <definedName name="fdsfdsafdfdsa">#N/A</definedName>
    <definedName name="ffdfdsaafds">#N/A</definedName>
    <definedName name="fjafjs">#N/A</definedName>
    <definedName name="fjajsfdja">#N/A</definedName>
    <definedName name="fjdajsdjfa">#N/A</definedName>
    <definedName name="fjjafsjaj">#N/A</definedName>
    <definedName name="fsa">#N/A</definedName>
    <definedName name="fsafffdsfdsa">#N/A</definedName>
    <definedName name="fsafsdfdsa">#N/A</definedName>
    <definedName name="gadsfawe">#N/A</definedName>
    <definedName name="gafsafas">#N/A</definedName>
    <definedName name="gagssd">#N/A</definedName>
    <definedName name="gasdgfasgas">#N/A</definedName>
    <definedName name="gfagajfas">#N/A</definedName>
    <definedName name="ggasfdasf">#N/A</definedName>
    <definedName name="jdfajsfdj">#N/A</definedName>
    <definedName name="jdjfadsjf">#N/A</definedName>
    <definedName name="jjgajsdfjasd">#N/A</definedName>
    <definedName name="kdfkasj">#N/A</definedName>
    <definedName name="kgak">#N/A</definedName>
    <definedName name="_xlnm.Print_Area" localSheetId="23">表10!$A$1:$C$15</definedName>
    <definedName name="_xlnm.Print_Area" localSheetId="24">表11!$A$1:$B$11</definedName>
    <definedName name="_xlnm.Print_Area" localSheetId="25">表12!$A$1:$B$28</definedName>
    <definedName name="_xlnm.Print_Area" localSheetId="26">表13!$A$1:$B$13</definedName>
    <definedName name="_xlnm.Print_Area" localSheetId="27">表14!$A$1:$B$33</definedName>
    <definedName name="_xlnm.Print_Area" localSheetId="28">表15!$A$1:$C$18</definedName>
    <definedName name="_xlnm.Print_Area" localSheetId="33">表17!$A$1:$C$13</definedName>
    <definedName name="_xlnm.Print_Area" localSheetId="14">'表17（原表15）'!$A$1:$B$222</definedName>
    <definedName name="_xlnm.Print_Area" localSheetId="34">表18!$A$1:$B$21</definedName>
    <definedName name="_xlnm.Print_Area" localSheetId="15">'表18 -1'!$A$1:$I$18</definedName>
    <definedName name="_xlnm.Print_Area" localSheetId="16">'表18 -1 (2)'!$A$1:$I$18</definedName>
    <definedName name="_xlnm.Print_Area" localSheetId="17">'表18 -1 (3)'!$A$1:$I$18</definedName>
    <definedName name="_xlnm.Print_Area" localSheetId="35">表19!$A$1:$B$20</definedName>
    <definedName name="_xlnm.Print_Area" localSheetId="7">表2!$A$1:$B$201</definedName>
    <definedName name="_xlnm.Print_Area" localSheetId="36">表20!$A$1:$B$18</definedName>
    <definedName name="_xlnm.Print_Area" localSheetId="45">'表20（原18）'!$A$1:$G$35</definedName>
    <definedName name="_xlnm.Print_Area" localSheetId="37">表21!$A$1:$B$19</definedName>
    <definedName name="_xlnm.Print_Area" localSheetId="46">'表21（原19）'!$A$1:$D$225</definedName>
    <definedName name="_xlnm.Print_Area" localSheetId="38">表22!$A$1:$B$41</definedName>
    <definedName name="_xlnm.Print_Area" localSheetId="47">'表22(原20）'!$A$1:$D$18</definedName>
    <definedName name="_xlnm.Print_Area" localSheetId="39">表23!$A$1:$B$23</definedName>
    <definedName name="_xlnm.Print_Area" localSheetId="40">表24!$A$1:$B$41</definedName>
    <definedName name="_xlnm.Print_Area" localSheetId="41">表25!$A$1:$B$50</definedName>
    <definedName name="_xlnm.Print_Area" localSheetId="8">表3!$A$1:$B$36</definedName>
    <definedName name="_xlnm.Print_Area" localSheetId="29">'表39-1'!$A$1:$I$16</definedName>
    <definedName name="_xlnm.Print_Area" localSheetId="30">'表39-1 (2)'!$A$1:$I$16</definedName>
    <definedName name="_xlnm.Print_Area" localSheetId="31">'表39-1 (3)'!$A$1:$I$16</definedName>
    <definedName name="_xlnm.Print_Area" localSheetId="9">表4!$A$1:$B$35</definedName>
    <definedName name="_xlnm.Print_Area" localSheetId="10">表5!$A$1:$B$57</definedName>
    <definedName name="_xlnm.Print_Area" localSheetId="11">表6!$A$1:$B$1315</definedName>
    <definedName name="_xlnm.Print_Area" localSheetId="13">表7!$A$1:$B$40</definedName>
    <definedName name="_xlnm.Print_Area" localSheetId="42">'表78（专项）'!$A$1:$G$18</definedName>
    <definedName name="_xlnm.Print_Area" localSheetId="43">'表79（计划）'!$A$1:$H$139</definedName>
    <definedName name="_xlnm.Print_Area" localSheetId="18">'表7说明-1'!$A$1:$A$188</definedName>
    <definedName name="_xlnm.Print_Area" localSheetId="19">'表7说明-2'!$A$1:$B$125</definedName>
    <definedName name="_xlnm.Print_Area" localSheetId="20">表8!$A$1:$C$11</definedName>
    <definedName name="_xlnm.Print_Area" localSheetId="22">表9!$A$1:$E$11</definedName>
    <definedName name="_xlnm.Print_Area" localSheetId="5">目录!#REF!</definedName>
    <definedName name="_xlnm.Print_Area" localSheetId="1">'目录 (全) (2)'!$A$1:$F$93</definedName>
    <definedName name="_xlnm.Print_Area" localSheetId="2">'目录 (全) (3)'!$A$1:$H$103</definedName>
    <definedName name="_xlnm.Print_Area" localSheetId="4">'目录 (全) (4)'!$A$1:$I$101</definedName>
    <definedName name="_xlnm.Print_Area" localSheetId="3">'目录 (人大)'!$A$1:$I$103</definedName>
    <definedName name="_xlnm.Print_Area" localSheetId="0">政府预算公开模板!$A$2:$A$16</definedName>
    <definedName name="_xlnm.Print_Area">#REF!</definedName>
    <definedName name="_xlnm.Print_Titles" localSheetId="6">表1!$1:$4</definedName>
    <definedName name="_xlnm.Print_Titles" localSheetId="23">表10!$1:$5</definedName>
    <definedName name="_xlnm.Print_Titles" localSheetId="24">表11!$1:$4</definedName>
    <definedName name="_xlnm.Print_Titles" localSheetId="25">表12!$1:$4</definedName>
    <definedName name="_xlnm.Print_Titles" localSheetId="26">表13!$1:$4</definedName>
    <definedName name="_xlnm.Print_Titles" localSheetId="27">表14!$1:$4</definedName>
    <definedName name="_xlnm.Print_Titles" localSheetId="28">表15!$1:$4</definedName>
    <definedName name="_xlnm.Print_Titles" localSheetId="33">表17!$1:$5</definedName>
    <definedName name="_xlnm.Print_Titles" localSheetId="14">'表17（原表15）'!$1:$4</definedName>
    <definedName name="_xlnm.Print_Titles" localSheetId="15">'表18 -1'!$A:$A,'表18 -1'!$2:$2</definedName>
    <definedName name="_xlnm.Print_Titles" localSheetId="16">'表18 -1 (2)'!$A:$A,'表18 -1 (2)'!$2:$2</definedName>
    <definedName name="_xlnm.Print_Titles" localSheetId="17">'表18 -1 (3)'!$A:$A,'表18 -1 (3)'!$2:$2</definedName>
    <definedName name="_xlnm.Print_Titles" localSheetId="7">表2!$1:$4</definedName>
    <definedName name="_xlnm.Print_Titles" localSheetId="45">'表20（原18）'!$1:$6</definedName>
    <definedName name="_xlnm.Print_Titles" localSheetId="46">'表21（原19）'!$1:$4</definedName>
    <definedName name="_xlnm.Print_Titles" localSheetId="38">表22!$1:$4</definedName>
    <definedName name="_xlnm.Print_Titles" localSheetId="47">'表22(原20）'!$1:$4</definedName>
    <definedName name="_xlnm.Print_Titles" localSheetId="39">表23!$1:$4</definedName>
    <definedName name="_xlnm.Print_Titles" localSheetId="40">表24!$1:$4</definedName>
    <definedName name="_xlnm.Print_Titles" localSheetId="41">表25!$1:$4</definedName>
    <definedName name="_xlnm.Print_Titles" localSheetId="8">表3!$1:$4</definedName>
    <definedName name="_xlnm.Print_Titles" localSheetId="29">'表39-1'!$2:$2</definedName>
    <definedName name="_xlnm.Print_Titles" localSheetId="30">'表39-1 (2)'!$2:$2</definedName>
    <definedName name="_xlnm.Print_Titles" localSheetId="31">'表39-1 (3)'!$2:$2</definedName>
    <definedName name="_xlnm.Print_Titles" localSheetId="9">表4!$1:$4</definedName>
    <definedName name="_xlnm.Print_Titles" localSheetId="10">表5!$1:$4</definedName>
    <definedName name="_xlnm.Print_Titles" localSheetId="11">表6!$1:$4</definedName>
    <definedName name="_xlnm.Print_Titles" localSheetId="13">表7!$1:$4</definedName>
    <definedName name="_xlnm.Print_Titles" localSheetId="43">'表79（计划）'!$1:$4</definedName>
    <definedName name="_xlnm.Print_Titles" localSheetId="19">'表7说明-2'!$1:$3</definedName>
    <definedName name="_xlnm.Print_Titles" localSheetId="20">表8!$1:$4</definedName>
    <definedName name="_xlnm.Print_Titles" localSheetId="1">'目录 (全) (2)'!$1:$1</definedName>
    <definedName name="_xlnm.Print_Titles" localSheetId="2">'目录 (全) (3)'!$1:$1</definedName>
    <definedName name="_xlnm.Print_Titles" localSheetId="4">'目录 (全) (4)'!$1:$1</definedName>
    <definedName name="_xlnm.Print_Titles" localSheetId="3">'目录 (人大)'!$1:$1</definedName>
    <definedName name="_xlnm.Print_Titles">#N/A</definedName>
    <definedName name="quan" localSheetId="6">#REF!</definedName>
    <definedName name="quan" localSheetId="23">#REF!</definedName>
    <definedName name="quan" localSheetId="24">#REF!</definedName>
    <definedName name="quan" localSheetId="25">#REF!</definedName>
    <definedName name="quan" localSheetId="33">#REF!</definedName>
    <definedName name="quan" localSheetId="34">#REF!</definedName>
    <definedName name="quan" localSheetId="7">#REF!</definedName>
    <definedName name="quan" localSheetId="37">#REF!</definedName>
    <definedName name="quan" localSheetId="46">#REF!</definedName>
    <definedName name="quan" localSheetId="38">#REF!</definedName>
    <definedName name="quan" localSheetId="39">#REF!</definedName>
    <definedName name="quan" localSheetId="40">#REF!</definedName>
    <definedName name="quan" localSheetId="41">#REF!</definedName>
    <definedName name="quan" localSheetId="8">#REF!</definedName>
    <definedName name="quan" localSheetId="10">#REF!</definedName>
    <definedName name="quan" localSheetId="11">#REF!</definedName>
    <definedName name="quan" localSheetId="13">#REF!</definedName>
    <definedName name="quan" localSheetId="20">#REF!</definedName>
    <definedName name="quan" localSheetId="5">#REF!</definedName>
    <definedName name="quan" localSheetId="1">#REF!</definedName>
    <definedName name="quan" localSheetId="2">#REF!</definedName>
    <definedName name="quan" localSheetId="4">#REF!</definedName>
    <definedName name="quan" localSheetId="3">#REF!</definedName>
    <definedName name="quan">#REF!</definedName>
    <definedName name="saagasf">#N/A</definedName>
    <definedName name="sadfaffdas">#N/A</definedName>
    <definedName name="sadfas">#N/A</definedName>
    <definedName name="sadfasdf">#N/A</definedName>
    <definedName name="sadffdag">#N/A</definedName>
    <definedName name="sadgafasdd">#N/A</definedName>
    <definedName name="sadgafasfd">#N/A</definedName>
    <definedName name="sadgafsdwa">#N/A</definedName>
    <definedName name="sadgasfdwad">#N/A</definedName>
    <definedName name="sadgfsafda">#N/A</definedName>
    <definedName name="sadjfajfds">#N/A</definedName>
    <definedName name="sadsaga">#N/A</definedName>
    <definedName name="safdafsd">#N/A</definedName>
    <definedName name="saffdsafdsafds">#N/A</definedName>
    <definedName name="sagadfx">#N/A</definedName>
    <definedName name="sagafafd">#N/A</definedName>
    <definedName name="sagasdfasdf">#N/A</definedName>
    <definedName name="sdafg">#N/A</definedName>
    <definedName name="sdd">#N/A</definedName>
    <definedName name="sddfsadgas">#N/A</definedName>
    <definedName name="sdfadsfxf">#N/A</definedName>
    <definedName name="sdfas">#N/A</definedName>
    <definedName name="sdfascx">#N/A</definedName>
    <definedName name="sdfasdg">#N/A</definedName>
    <definedName name="sdfasdgas">#N/A</definedName>
    <definedName name="sdfasfdaga">#N/A</definedName>
    <definedName name="sdfdasdf">#N/A</definedName>
    <definedName name="sdfkasfka">#N/A</definedName>
    <definedName name="sdfsdafaw">#N/A</definedName>
    <definedName name="sdgaasd">#N/A</definedName>
    <definedName name="sdgadsfasf">#N/A</definedName>
    <definedName name="sdgafs">#N/A</definedName>
    <definedName name="sdgasd">#N/A</definedName>
    <definedName name="sdgasdf">#N/A</definedName>
    <definedName name="sdgasdfasfd">#N/A</definedName>
    <definedName name="sdgasfa">#N/A</definedName>
    <definedName name="sdgdaga">#N/A</definedName>
    <definedName name="sdgdasfasdf">#N/A</definedName>
    <definedName name="sdgfw">#N/A</definedName>
    <definedName name="sdsaaa">#N/A</definedName>
    <definedName name="sdsfccxxx">#N/A</definedName>
    <definedName name="sfdsafdfdsa">#N/A</definedName>
    <definedName name="sfdsafdsaafds">#N/A</definedName>
    <definedName name="sfsadd">#N/A</definedName>
    <definedName name="sgafax">#N/A</definedName>
    <definedName name="sgafwa">#N/A</definedName>
    <definedName name="sgasdfasd">#N/A</definedName>
    <definedName name="sgasdfwf">#N/A</definedName>
    <definedName name="sgasfwa">#N/A</definedName>
    <definedName name="sgasgda">#N/A</definedName>
    <definedName name="sgdadsfwd">#N/A</definedName>
    <definedName name="ssfafag">#N/A</definedName>
    <definedName name="Z_FB423B7F_7308_4425_8F90_55130D6C5BAA_.wvu.Cols" localSheetId="45" hidden="1">'表20（原18）'!#REF!,'表20（原18）'!#REF!</definedName>
    <definedName name="Z_FB423B7F_7308_4425_8F90_55130D6C5BAA_.wvu.Cols" localSheetId="47" hidden="1">'表22(原20）'!#REF!</definedName>
    <definedName name="Z_FB423B7F_7308_4425_8F90_55130D6C5BAA_.wvu.Cols" localSheetId="9" hidden="1">表4!#REF!</definedName>
    <definedName name="Z_FB423B7F_7308_4425_8F90_55130D6C5BAA_.wvu.Cols" localSheetId="10" hidden="1">表5!#REF!</definedName>
    <definedName name="Z_FB423B7F_7308_4425_8F90_55130D6C5BAA_.wvu.Cols" localSheetId="11" hidden="1">表6!#REF!</definedName>
    <definedName name="Z_FB423B7F_7308_4425_8F90_55130D6C5BAA_.wvu.Cols" localSheetId="13" hidden="1">表7!#REF!</definedName>
    <definedName name="Z_FB423B7F_7308_4425_8F90_55130D6C5BAA_.wvu.FilterData" localSheetId="9" hidden="1">表4!$A$4:$B$34</definedName>
    <definedName name="Z_FB423B7F_7308_4425_8F90_55130D6C5BAA_.wvu.PrintArea" localSheetId="6" hidden="1">表1!$A$2:$B$37</definedName>
    <definedName name="Z_FB423B7F_7308_4425_8F90_55130D6C5BAA_.wvu.PrintArea" localSheetId="7" hidden="1">表2!$A$2:$B$199</definedName>
    <definedName name="Z_FB423B7F_7308_4425_8F90_55130D6C5BAA_.wvu.PrintArea" localSheetId="45" hidden="1">'表20（原18）'!$A$2:$G$30</definedName>
    <definedName name="Z_FB423B7F_7308_4425_8F90_55130D6C5BAA_.wvu.PrintArea" localSheetId="47" hidden="1">'表22(原20）'!$A$2:$D$14</definedName>
    <definedName name="Z_FB423B7F_7308_4425_8F90_55130D6C5BAA_.wvu.PrintArea" localSheetId="8" hidden="1">表3!$A$2:$B$34</definedName>
    <definedName name="Z_FB423B7F_7308_4425_8F90_55130D6C5BAA_.wvu.PrintArea" localSheetId="9" hidden="1">表4!$A$2:$B$34</definedName>
    <definedName name="Z_FB423B7F_7308_4425_8F90_55130D6C5BAA_.wvu.PrintArea" localSheetId="10" hidden="1">表5!$A$2:$B$40</definedName>
    <definedName name="Z_FB423B7F_7308_4425_8F90_55130D6C5BAA_.wvu.PrintArea" localSheetId="11" hidden="1">表6!$B$1:$B$277</definedName>
    <definedName name="Z_FB423B7F_7308_4425_8F90_55130D6C5BAA_.wvu.PrintTitles" localSheetId="6" hidden="1">表1!$2:$4</definedName>
    <definedName name="Z_FB423B7F_7308_4425_8F90_55130D6C5BAA_.wvu.PrintTitles" localSheetId="45" hidden="1">'表20（原18）'!$1:$6</definedName>
    <definedName name="Z_FB423B7F_7308_4425_8F90_55130D6C5BAA_.wvu.PrintTitles" localSheetId="46" hidden="1">'表21（原19）'!$1:$4</definedName>
    <definedName name="Z_FB423B7F_7308_4425_8F90_55130D6C5BAA_.wvu.PrintTitles" localSheetId="47" hidden="1">'表22(原20）'!$1:$4</definedName>
    <definedName name="Z_FB423B7F_7308_4425_8F90_55130D6C5BAA_.wvu.PrintTitles" localSheetId="8" hidden="1">表3!$1:$4</definedName>
    <definedName name="Z_FB423B7F_7308_4425_8F90_55130D6C5BAA_.wvu.PrintTitles" localSheetId="9" hidden="1">表4!$1:$4</definedName>
    <definedName name="Z_FB423B7F_7308_4425_8F90_55130D6C5BAA_.wvu.PrintTitles" localSheetId="10" hidden="1">表5!$1:$4</definedName>
    <definedName name="Z_FB423B7F_7308_4425_8F90_55130D6C5BAA_.wvu.PrintTitles" localSheetId="11" hidden="1">表6!$2:$4</definedName>
    <definedName name="Z_FB423B7F_7308_4425_8F90_55130D6C5BAA_.wvu.PrintTitles" localSheetId="13" hidden="1">表7!$2:$4</definedName>
    <definedName name="Z_FB423B7F_7308_4425_8F90_55130D6C5BAA_.wvu.Rows" localSheetId="45" hidden="1">'表20（原18）'!#REF!</definedName>
    <definedName name="表5" localSheetId="6">#REF!</definedName>
    <definedName name="表5" localSheetId="7">#REF!</definedName>
    <definedName name="表5" localSheetId="5">#REF!</definedName>
    <definedName name="表5">#REF!</definedName>
    <definedName name="财政供养" localSheetId="6">#REF!</definedName>
    <definedName name="财政供养" localSheetId="7">#REF!</definedName>
    <definedName name="财政供养" localSheetId="5">#REF!</definedName>
    <definedName name="财政供养">#REF!</definedName>
    <definedName name="分处支出" localSheetId="6">#REF!</definedName>
    <definedName name="分处支出" localSheetId="7">#REF!</definedName>
    <definedName name="分处支出" localSheetId="5">#REF!</definedName>
    <definedName name="分处支出">#REF!</definedName>
    <definedName name="基金处室" localSheetId="6">#REF!</definedName>
    <definedName name="基金处室" localSheetId="7">#REF!</definedName>
    <definedName name="基金处室" localSheetId="5">#REF!</definedName>
    <definedName name="基金处室">#REF!</definedName>
    <definedName name="基金金额" localSheetId="6">#REF!</definedName>
    <definedName name="基金金额" localSheetId="7">#REF!</definedName>
    <definedName name="基金金额" localSheetId="5">#REF!</definedName>
    <definedName name="基金金额">#REF!</definedName>
    <definedName name="基金科目" localSheetId="6">#REF!</definedName>
    <definedName name="基金科目" localSheetId="7">#REF!</definedName>
    <definedName name="基金科目" localSheetId="5">#REF!</definedName>
    <definedName name="基金科目">#REF!</definedName>
    <definedName name="基金类型" localSheetId="6">#REF!</definedName>
    <definedName name="基金类型" localSheetId="7">#REF!</definedName>
    <definedName name="基金类型" localSheetId="5">#REF!</definedName>
    <definedName name="基金类型">#REF!</definedName>
    <definedName name="科目" localSheetId="6">#REF!</definedName>
    <definedName name="科目" localSheetId="7">#REF!</definedName>
    <definedName name="科目" localSheetId="5">#REF!</definedName>
    <definedName name="科目">#REF!</definedName>
    <definedName name="类型" localSheetId="6">#REF!</definedName>
    <definedName name="类型" localSheetId="7">#REF!</definedName>
    <definedName name="类型" localSheetId="5">#REF!</definedName>
    <definedName name="类型">#REF!</definedName>
    <definedName name="社保">#N/A</definedName>
    <definedName name="生产列16" localSheetId="6">#REF!</definedName>
    <definedName name="生产列16" localSheetId="7">#REF!</definedName>
    <definedName name="生产列16" localSheetId="5">#REF!</definedName>
    <definedName name="生产列16">#REF!</definedName>
    <definedName name="生产列17" localSheetId="6">#REF!</definedName>
    <definedName name="生产列17" localSheetId="7">#REF!</definedName>
    <definedName name="生产列17" localSheetId="5">#REF!</definedName>
    <definedName name="生产列17">#REF!</definedName>
    <definedName name="生产列19" localSheetId="6">#REF!</definedName>
    <definedName name="生产列19" localSheetId="7">#REF!</definedName>
    <definedName name="生产列19" localSheetId="5">#REF!</definedName>
    <definedName name="生产列19">#REF!</definedName>
    <definedName name="生产列2" localSheetId="6">#REF!</definedName>
    <definedName name="生产列2" localSheetId="7">#REF!</definedName>
    <definedName name="生产列2" localSheetId="5">#REF!</definedName>
    <definedName name="生产列2">#REF!</definedName>
    <definedName name="生产列20" localSheetId="6">#REF!</definedName>
    <definedName name="生产列20" localSheetId="7">#REF!</definedName>
    <definedName name="生产列20" localSheetId="5">#REF!</definedName>
    <definedName name="生产列20">#REF!</definedName>
    <definedName name="生产列3" localSheetId="6">#REF!</definedName>
    <definedName name="生产列3" localSheetId="7">#REF!</definedName>
    <definedName name="生产列3" localSheetId="5">#REF!</definedName>
    <definedName name="生产列3">#REF!</definedName>
    <definedName name="生产列4" localSheetId="6">#REF!</definedName>
    <definedName name="生产列4" localSheetId="7">#REF!</definedName>
    <definedName name="生产列4" localSheetId="5">#REF!</definedName>
    <definedName name="生产列4">#REF!</definedName>
    <definedName name="生产列5" localSheetId="6">#REF!</definedName>
    <definedName name="生产列5" localSheetId="7">#REF!</definedName>
    <definedName name="生产列5" localSheetId="5">#REF!</definedName>
    <definedName name="生产列5">#REF!</definedName>
    <definedName name="生产列6" localSheetId="6">#REF!</definedName>
    <definedName name="生产列6" localSheetId="7">#REF!</definedName>
    <definedName name="生产列6" localSheetId="5">#REF!</definedName>
    <definedName name="生产列6">#REF!</definedName>
    <definedName name="生产列7" localSheetId="6">#REF!</definedName>
    <definedName name="生产列7" localSheetId="7">#REF!</definedName>
    <definedName name="生产列7" localSheetId="5">#REF!</definedName>
    <definedName name="生产列7">#REF!</definedName>
    <definedName name="生产列8" localSheetId="6">#REF!</definedName>
    <definedName name="生产列8" localSheetId="7">#REF!</definedName>
    <definedName name="生产列8" localSheetId="5">#REF!</definedName>
    <definedName name="生产列8">#REF!</definedName>
    <definedName name="生产列9" localSheetId="6">#REF!</definedName>
    <definedName name="生产列9" localSheetId="7">#REF!</definedName>
    <definedName name="生产列9" localSheetId="5">#REF!</definedName>
    <definedName name="生产列9">#REF!</definedName>
    <definedName name="生产期" localSheetId="6">#REF!</definedName>
    <definedName name="生产期" localSheetId="7">#REF!</definedName>
    <definedName name="生产期" localSheetId="5">#REF!</definedName>
    <definedName name="生产期">#REF!</definedName>
    <definedName name="生产期1" localSheetId="6">#REF!</definedName>
    <definedName name="生产期1" localSheetId="7">#REF!</definedName>
    <definedName name="生产期1" localSheetId="5">#REF!</definedName>
    <definedName name="生产期1">#REF!</definedName>
    <definedName name="生产期11" localSheetId="6">#REF!</definedName>
    <definedName name="生产期11" localSheetId="7">#REF!</definedName>
    <definedName name="生产期11" localSheetId="5">#REF!</definedName>
    <definedName name="生产期11">#REF!</definedName>
    <definedName name="生产期123" localSheetId="6">#REF!</definedName>
    <definedName name="生产期123" localSheetId="7">#REF!</definedName>
    <definedName name="生产期123" localSheetId="5">#REF!</definedName>
    <definedName name="生产期123">#REF!</definedName>
    <definedName name="生产期15" localSheetId="6">#REF!</definedName>
    <definedName name="生产期15" localSheetId="7">#REF!</definedName>
    <definedName name="生产期15" localSheetId="5">#REF!</definedName>
    <definedName name="生产期15">#REF!</definedName>
    <definedName name="生产期16" localSheetId="6">#REF!</definedName>
    <definedName name="生产期16" localSheetId="7">#REF!</definedName>
    <definedName name="生产期16" localSheetId="5">#REF!</definedName>
    <definedName name="生产期16">#REF!</definedName>
    <definedName name="生产期17" localSheetId="6">#REF!</definedName>
    <definedName name="生产期17" localSheetId="7">#REF!</definedName>
    <definedName name="生产期17" localSheetId="5">#REF!</definedName>
    <definedName name="生产期17">#REF!</definedName>
    <definedName name="生产期18" localSheetId="6">#REF!</definedName>
    <definedName name="生产期18" localSheetId="7">#REF!</definedName>
    <definedName name="生产期18" localSheetId="5">#REF!</definedName>
    <definedName name="生产期18">#REF!</definedName>
    <definedName name="生产期19" localSheetId="6">#REF!</definedName>
    <definedName name="生产期19" localSheetId="7">#REF!</definedName>
    <definedName name="生产期19" localSheetId="5">#REF!</definedName>
    <definedName name="生产期19">#REF!</definedName>
    <definedName name="生产期2" localSheetId="6">#REF!</definedName>
    <definedName name="生产期2" localSheetId="7">#REF!</definedName>
    <definedName name="生产期2" localSheetId="5">#REF!</definedName>
    <definedName name="生产期2">#REF!</definedName>
    <definedName name="生产期20" localSheetId="6">#REF!</definedName>
    <definedName name="生产期20" localSheetId="7">#REF!</definedName>
    <definedName name="生产期20" localSheetId="5">#REF!</definedName>
    <definedName name="生产期20">#REF!</definedName>
    <definedName name="生产期3" localSheetId="6">#REF!</definedName>
    <definedName name="生产期3" localSheetId="7">#REF!</definedName>
    <definedName name="生产期3" localSheetId="5">#REF!</definedName>
    <definedName name="生产期3">#REF!</definedName>
    <definedName name="生产期4" localSheetId="6">#REF!</definedName>
    <definedName name="生产期4" localSheetId="7">#REF!</definedName>
    <definedName name="生产期4" localSheetId="5">#REF!</definedName>
    <definedName name="生产期4">#REF!</definedName>
    <definedName name="生产期5" localSheetId="6">#REF!</definedName>
    <definedName name="生产期5" localSheetId="7">#REF!</definedName>
    <definedName name="生产期5" localSheetId="5">#REF!</definedName>
    <definedName name="生产期5">#REF!</definedName>
    <definedName name="生产期6" localSheetId="6">#REF!</definedName>
    <definedName name="生产期6" localSheetId="7">#REF!</definedName>
    <definedName name="生产期6" localSheetId="5">#REF!</definedName>
    <definedName name="生产期6">#REF!</definedName>
    <definedName name="生产期7" localSheetId="6">#REF!</definedName>
    <definedName name="生产期7" localSheetId="7">#REF!</definedName>
    <definedName name="生产期7" localSheetId="5">#REF!</definedName>
    <definedName name="生产期7">#REF!</definedName>
    <definedName name="生产期8" localSheetId="6">#REF!</definedName>
    <definedName name="生产期8" localSheetId="7">#REF!</definedName>
    <definedName name="生产期8" localSheetId="5">#REF!</definedName>
    <definedName name="生产期8">#REF!</definedName>
    <definedName name="生产期9" localSheetId="6">#REF!</definedName>
    <definedName name="生产期9" localSheetId="7">#REF!</definedName>
    <definedName name="生产期9" localSheetId="5">#REF!</definedName>
    <definedName name="生产期9">#REF!</definedName>
    <definedName name="주택사업본부" localSheetId="6">#REF!</definedName>
    <definedName name="주택사업본부" localSheetId="7">#REF!</definedName>
    <definedName name="주택사업본부" localSheetId="5">#REF!</definedName>
    <definedName name="주택사업본부">#REF!</definedName>
    <definedName name="철구사업본부" localSheetId="6">#REF!</definedName>
    <definedName name="철구사업본부" localSheetId="7">#REF!</definedName>
    <definedName name="철구사업본부" localSheetId="5">#REF!</definedName>
    <definedName name="철구사업본부">#REF!</definedName>
  </definedNames>
  <calcPr calcId="124519"/>
</workbook>
</file>

<file path=xl/calcChain.xml><?xml version="1.0" encoding="utf-8"?>
<calcChain xmlns="http://schemas.openxmlformats.org/spreadsheetml/2006/main">
  <c r="B25" i="822"/>
  <c r="B24" s="1"/>
  <c r="B5" s="1"/>
  <c r="B5" i="865" l="1"/>
  <c r="B8" i="864"/>
  <c r="B7"/>
  <c r="B6"/>
  <c r="B5"/>
  <c r="C7" i="755"/>
  <c r="C5" s="1"/>
  <c r="B5" i="676"/>
  <c r="B24" i="13"/>
  <c r="B34" s="1"/>
  <c r="H19" i="849" l="1"/>
  <c r="J20" i="850"/>
  <c r="A5" i="896"/>
  <c r="A6"/>
  <c r="A7"/>
  <c r="A8"/>
  <c r="A9"/>
  <c r="A10"/>
  <c r="A11"/>
  <c r="A13"/>
  <c r="A14"/>
  <c r="A15"/>
  <c r="A16"/>
  <c r="A18"/>
  <c r="A19"/>
  <c r="A20"/>
  <c r="K21"/>
  <c r="A22"/>
  <c r="A23"/>
  <c r="A25"/>
  <c r="A26"/>
  <c r="A27"/>
  <c r="A28"/>
  <c r="A29"/>
  <c r="A31"/>
  <c r="A32"/>
  <c r="A33"/>
  <c r="A34"/>
  <c r="A37"/>
  <c r="A38"/>
  <c r="A39"/>
  <c r="A40"/>
  <c r="A41"/>
  <c r="A42"/>
  <c r="A43"/>
  <c r="A44"/>
  <c r="A45"/>
  <c r="A46"/>
  <c r="A47"/>
  <c r="A48"/>
  <c r="A49"/>
  <c r="A50"/>
  <c r="A52"/>
  <c r="A53"/>
  <c r="A54"/>
  <c r="A55"/>
  <c r="A56"/>
  <c r="A57"/>
  <c r="A58"/>
  <c r="A59"/>
  <c r="A60"/>
  <c r="A61"/>
  <c r="A62"/>
  <c r="A63"/>
  <c r="A64"/>
  <c r="A65"/>
  <c r="A67"/>
  <c r="A68"/>
  <c r="A69"/>
  <c r="A70"/>
  <c r="A71"/>
  <c r="A72"/>
  <c r="A73"/>
  <c r="A74"/>
  <c r="A75"/>
  <c r="A76"/>
  <c r="A77"/>
  <c r="A78"/>
  <c r="A79"/>
  <c r="A80"/>
  <c r="A81"/>
  <c r="A82"/>
  <c r="A84"/>
  <c r="A85"/>
  <c r="A86"/>
  <c r="A87"/>
  <c r="A88"/>
  <c r="A89"/>
  <c r="A90"/>
  <c r="A91"/>
  <c r="A92"/>
  <c r="A94"/>
  <c r="A95"/>
  <c r="A96"/>
  <c r="A97"/>
  <c r="A98"/>
  <c r="A99"/>
  <c r="A100"/>
  <c r="K22" i="851"/>
  <c r="D5" i="886"/>
  <c r="E5"/>
  <c r="R5"/>
  <c r="W5"/>
  <c r="D6"/>
  <c r="E6"/>
  <c r="R6"/>
  <c r="W6"/>
  <c r="E7"/>
  <c r="R7"/>
  <c r="W7"/>
  <c r="E8"/>
  <c r="R8"/>
  <c r="W8"/>
  <c r="E9"/>
  <c r="R9"/>
  <c r="W9"/>
  <c r="E10"/>
  <c r="R10"/>
  <c r="W10"/>
  <c r="E11"/>
  <c r="R11"/>
  <c r="W11"/>
  <c r="E12"/>
  <c r="R12"/>
  <c r="W12"/>
  <c r="D13"/>
  <c r="E13"/>
  <c r="R13"/>
  <c r="W13"/>
  <c r="E14"/>
  <c r="R14"/>
  <c r="W14"/>
  <c r="E15"/>
  <c r="R15"/>
  <c r="W15"/>
  <c r="E16"/>
  <c r="R16"/>
  <c r="W16"/>
  <c r="E17"/>
  <c r="R17"/>
  <c r="W17"/>
  <c r="E18"/>
  <c r="R18"/>
  <c r="W18"/>
  <c r="E19"/>
  <c r="R19"/>
  <c r="W19"/>
  <c r="E20"/>
  <c r="R20"/>
  <c r="W20"/>
  <c r="E21"/>
  <c r="R21"/>
  <c r="W21"/>
  <c r="E22"/>
  <c r="R22"/>
  <c r="W22"/>
  <c r="E23"/>
  <c r="R23"/>
  <c r="W23"/>
  <c r="E24"/>
  <c r="R24"/>
  <c r="W24"/>
  <c r="E25"/>
  <c r="R25"/>
  <c r="W25"/>
  <c r="E26"/>
  <c r="R26"/>
  <c r="W26"/>
  <c r="E27"/>
  <c r="R27"/>
  <c r="W27"/>
  <c r="E28"/>
  <c r="R28"/>
  <c r="W28"/>
  <c r="E29"/>
  <c r="R29"/>
  <c r="W29"/>
  <c r="E30"/>
  <c r="R30"/>
  <c r="W30"/>
  <c r="E31"/>
  <c r="R31"/>
  <c r="W31"/>
  <c r="E32"/>
  <c r="R32"/>
  <c r="W32"/>
  <c r="E33"/>
  <c r="R33"/>
  <c r="W33"/>
  <c r="B34"/>
  <c r="E34" s="1"/>
  <c r="R34"/>
  <c r="E35"/>
  <c r="R35"/>
  <c r="W35"/>
  <c r="E36"/>
  <c r="R36"/>
  <c r="W36"/>
  <c r="E37"/>
  <c r="R37"/>
  <c r="W37"/>
  <c r="E38"/>
  <c r="R38"/>
  <c r="W38"/>
  <c r="E39"/>
  <c r="R39"/>
  <c r="W39"/>
  <c r="E40"/>
  <c r="R40"/>
  <c r="W40"/>
  <c r="E41"/>
  <c r="R41"/>
  <c r="W41"/>
  <c r="E42"/>
  <c r="R42"/>
  <c r="W42"/>
  <c r="E43"/>
  <c r="R43"/>
  <c r="W43"/>
  <c r="E44"/>
  <c r="R44"/>
  <c r="W44"/>
  <c r="E45"/>
  <c r="R45"/>
  <c r="W45"/>
  <c r="E46"/>
  <c r="R46"/>
  <c r="W46"/>
  <c r="E47"/>
  <c r="R47"/>
  <c r="W47"/>
  <c r="E48"/>
  <c r="R48"/>
  <c r="W48"/>
  <c r="E49"/>
  <c r="R49"/>
  <c r="W49"/>
  <c r="E50"/>
  <c r="R50"/>
  <c r="W50"/>
  <c r="E51"/>
  <c r="R51"/>
  <c r="W51"/>
  <c r="E52"/>
  <c r="R52"/>
  <c r="W52"/>
  <c r="E53"/>
  <c r="R53"/>
  <c r="W53"/>
  <c r="E54"/>
  <c r="R54"/>
  <c r="W54"/>
  <c r="E55"/>
  <c r="R55"/>
  <c r="W55"/>
  <c r="E56"/>
  <c r="R56"/>
  <c r="W56"/>
  <c r="E57"/>
  <c r="R57"/>
  <c r="W57"/>
  <c r="E58"/>
  <c r="R58"/>
  <c r="W58"/>
  <c r="E59"/>
  <c r="R59"/>
  <c r="W59"/>
  <c r="B60"/>
  <c r="R60" s="1"/>
  <c r="E60"/>
  <c r="W60"/>
  <c r="B61"/>
  <c r="R61" s="1"/>
  <c r="E61"/>
  <c r="W61"/>
  <c r="E62"/>
  <c r="R62"/>
  <c r="W62"/>
  <c r="E63"/>
  <c r="R63"/>
  <c r="W63"/>
  <c r="E64"/>
  <c r="R64"/>
  <c r="W64"/>
  <c r="E65"/>
  <c r="R65"/>
  <c r="W65"/>
  <c r="B66"/>
  <c r="R66" s="1"/>
  <c r="E66"/>
  <c r="W66"/>
  <c r="E67"/>
  <c r="R67"/>
  <c r="W67"/>
  <c r="E68"/>
  <c r="R68"/>
  <c r="W68"/>
  <c r="E69"/>
  <c r="R69"/>
  <c r="W69"/>
  <c r="E70"/>
  <c r="R70"/>
  <c r="W70"/>
  <c r="E71"/>
  <c r="R71"/>
  <c r="W71"/>
  <c r="E72"/>
  <c r="R72"/>
  <c r="W72"/>
  <c r="E73"/>
  <c r="R73"/>
  <c r="W73"/>
  <c r="B74"/>
  <c r="E74"/>
  <c r="R74"/>
  <c r="W74"/>
  <c r="E75"/>
  <c r="R75"/>
  <c r="W75"/>
  <c r="E76"/>
  <c r="R76"/>
  <c r="W76"/>
  <c r="E77"/>
  <c r="R77"/>
  <c r="W77"/>
  <c r="E78"/>
  <c r="R78"/>
  <c r="W78"/>
  <c r="E79"/>
  <c r="R79"/>
  <c r="W79"/>
  <c r="E80"/>
  <c r="R80"/>
  <c r="W80"/>
  <c r="E81"/>
  <c r="R81"/>
  <c r="W81"/>
  <c r="E82"/>
  <c r="R82"/>
  <c r="W82"/>
  <c r="E83"/>
  <c r="R83"/>
  <c r="W83"/>
  <c r="E84"/>
  <c r="R84"/>
  <c r="W84"/>
  <c r="E85"/>
  <c r="R85"/>
  <c r="W85"/>
  <c r="E86"/>
  <c r="R86"/>
  <c r="W86"/>
  <c r="E87"/>
  <c r="R87"/>
  <c r="W87"/>
  <c r="E88"/>
  <c r="R88"/>
  <c r="W88"/>
  <c r="E89"/>
  <c r="R89"/>
  <c r="W89"/>
  <c r="E90"/>
  <c r="R90"/>
  <c r="W90"/>
  <c r="E91"/>
  <c r="R91"/>
  <c r="W91"/>
  <c r="B92"/>
  <c r="R92" s="1"/>
  <c r="E92"/>
  <c r="W92"/>
  <c r="E93"/>
  <c r="R93"/>
  <c r="W93"/>
  <c r="E94"/>
  <c r="R94"/>
  <c r="W94"/>
  <c r="E95"/>
  <c r="R95"/>
  <c r="W95"/>
  <c r="E96"/>
  <c r="R96"/>
  <c r="W96"/>
  <c r="E97"/>
  <c r="R97"/>
  <c r="W97"/>
  <c r="E98"/>
  <c r="R98"/>
  <c r="W98"/>
  <c r="B99"/>
  <c r="E99"/>
  <c r="R99"/>
  <c r="W99"/>
  <c r="E100"/>
  <c r="R100"/>
  <c r="W100"/>
  <c r="E101"/>
  <c r="R101"/>
  <c r="W101"/>
  <c r="E102"/>
  <c r="R102"/>
  <c r="W102"/>
  <c r="E103"/>
  <c r="R103"/>
  <c r="W103"/>
  <c r="E104"/>
  <c r="R104"/>
  <c r="W104"/>
  <c r="E105"/>
  <c r="R105"/>
  <c r="W105"/>
  <c r="E106"/>
  <c r="R106"/>
  <c r="W106"/>
  <c r="E107"/>
  <c r="R107"/>
  <c r="W107"/>
  <c r="E108"/>
  <c r="R108"/>
  <c r="W108"/>
  <c r="E109"/>
  <c r="R109"/>
  <c r="W109"/>
  <c r="B110"/>
  <c r="R110" s="1"/>
  <c r="E110"/>
  <c r="W110"/>
  <c r="E111"/>
  <c r="R111"/>
  <c r="W111"/>
  <c r="E112"/>
  <c r="R112"/>
  <c r="W112"/>
  <c r="E113"/>
  <c r="R113"/>
  <c r="W113"/>
  <c r="E114"/>
  <c r="R114"/>
  <c r="W114"/>
  <c r="E115"/>
  <c r="R115"/>
  <c r="W115"/>
  <c r="E116"/>
  <c r="R116"/>
  <c r="W116"/>
  <c r="E117"/>
  <c r="R117"/>
  <c r="W117"/>
  <c r="E118"/>
  <c r="R118"/>
  <c r="W118"/>
  <c r="E119"/>
  <c r="R119"/>
  <c r="W119"/>
  <c r="E120"/>
  <c r="R120"/>
  <c r="W120"/>
  <c r="E121"/>
  <c r="R121"/>
  <c r="W121"/>
  <c r="E122"/>
  <c r="R122"/>
  <c r="W122"/>
  <c r="E123"/>
  <c r="R123"/>
  <c r="W123"/>
  <c r="E124"/>
  <c r="R124"/>
  <c r="W124"/>
  <c r="E125"/>
  <c r="R125"/>
  <c r="W125"/>
  <c r="E126"/>
  <c r="R126"/>
  <c r="W126"/>
  <c r="B127"/>
  <c r="R127" s="1"/>
  <c r="E127"/>
  <c r="W127"/>
  <c r="E128"/>
  <c r="R128"/>
  <c r="W128"/>
  <c r="E129"/>
  <c r="R129"/>
  <c r="W129"/>
  <c r="E130"/>
  <c r="R130"/>
  <c r="W130"/>
  <c r="E131"/>
  <c r="R131"/>
  <c r="W131"/>
  <c r="E132"/>
  <c r="R132"/>
  <c r="W132"/>
  <c r="E133"/>
  <c r="R133"/>
  <c r="W133"/>
  <c r="E134"/>
  <c r="R134"/>
  <c r="W134"/>
  <c r="E135"/>
  <c r="R135"/>
  <c r="W135"/>
  <c r="E136"/>
  <c r="R136"/>
  <c r="W136"/>
  <c r="E137"/>
  <c r="R137"/>
  <c r="W137"/>
  <c r="E138"/>
  <c r="R138"/>
  <c r="W138"/>
  <c r="E139"/>
  <c r="R139"/>
  <c r="W139"/>
  <c r="E140"/>
  <c r="R140"/>
  <c r="W140"/>
  <c r="B141"/>
  <c r="W141" s="1"/>
  <c r="E142"/>
  <c r="R142"/>
  <c r="W142"/>
  <c r="E143"/>
  <c r="R143"/>
  <c r="W143"/>
  <c r="E144"/>
  <c r="R144"/>
  <c r="W144"/>
  <c r="E145"/>
  <c r="R145"/>
  <c r="W145"/>
  <c r="E146"/>
  <c r="R146"/>
  <c r="W146"/>
  <c r="E147"/>
  <c r="R147"/>
  <c r="W147"/>
  <c r="E148"/>
  <c r="R148"/>
  <c r="W148"/>
  <c r="B149"/>
  <c r="R149" s="1"/>
  <c r="E149"/>
  <c r="W149"/>
  <c r="E150"/>
  <c r="R150"/>
  <c r="W150"/>
  <c r="E151"/>
  <c r="R151"/>
  <c r="W151"/>
  <c r="E152"/>
  <c r="R152"/>
  <c r="W152"/>
  <c r="B153"/>
  <c r="E153" s="1"/>
  <c r="R153"/>
  <c r="B154"/>
  <c r="E154"/>
  <c r="R154"/>
  <c r="W154"/>
  <c r="E155"/>
  <c r="R155"/>
  <c r="W155"/>
  <c r="E156"/>
  <c r="R156"/>
  <c r="W156"/>
  <c r="E157"/>
  <c r="R157"/>
  <c r="W157"/>
  <c r="E158"/>
  <c r="R158"/>
  <c r="W158"/>
  <c r="E159"/>
  <c r="R159"/>
  <c r="W159"/>
  <c r="E160"/>
  <c r="R160"/>
  <c r="W160"/>
  <c r="E161"/>
  <c r="R161"/>
  <c r="W161"/>
  <c r="E162"/>
  <c r="R162"/>
  <c r="W162"/>
  <c r="E163"/>
  <c r="R163"/>
  <c r="W163"/>
  <c r="E164"/>
  <c r="R164"/>
  <c r="W164"/>
  <c r="E165"/>
  <c r="R165"/>
  <c r="W165"/>
  <c r="E166"/>
  <c r="R166"/>
  <c r="W166"/>
  <c r="E167"/>
  <c r="R167"/>
  <c r="W167"/>
  <c r="E168"/>
  <c r="R168"/>
  <c r="W168"/>
  <c r="E169"/>
  <c r="R169"/>
  <c r="W169"/>
  <c r="E170"/>
  <c r="R170"/>
  <c r="W170"/>
  <c r="E171"/>
  <c r="R171"/>
  <c r="W171"/>
  <c r="E172"/>
  <c r="R172"/>
  <c r="W172"/>
  <c r="E173"/>
  <c r="R173"/>
  <c r="W173"/>
  <c r="E174"/>
  <c r="R174"/>
  <c r="W174"/>
  <c r="E175"/>
  <c r="R175"/>
  <c r="W175"/>
  <c r="E176"/>
  <c r="R176"/>
  <c r="W176"/>
  <c r="E177"/>
  <c r="R177"/>
  <c r="W177"/>
  <c r="E178"/>
  <c r="R178"/>
  <c r="W178"/>
  <c r="E179"/>
  <c r="R179"/>
  <c r="W179"/>
  <c r="B180"/>
  <c r="R180" s="1"/>
  <c r="E180"/>
  <c r="W180"/>
  <c r="E181"/>
  <c r="R181"/>
  <c r="W181"/>
  <c r="E182"/>
  <c r="R182"/>
  <c r="W182"/>
  <c r="E183"/>
  <c r="R183"/>
  <c r="W183"/>
  <c r="E184"/>
  <c r="R184"/>
  <c r="W184"/>
  <c r="E185"/>
  <c r="R185"/>
  <c r="W185"/>
  <c r="E186"/>
  <c r="R186"/>
  <c r="W186"/>
  <c r="B187"/>
  <c r="E187"/>
  <c r="R187"/>
  <c r="W187"/>
  <c r="E188"/>
  <c r="R188"/>
  <c r="W188"/>
  <c r="E189"/>
  <c r="R189"/>
  <c r="W189"/>
  <c r="E190"/>
  <c r="R190"/>
  <c r="W190"/>
  <c r="E191"/>
  <c r="R191"/>
  <c r="W191"/>
  <c r="E192"/>
  <c r="R192"/>
  <c r="W192"/>
  <c r="B193"/>
  <c r="E193" s="1"/>
  <c r="R193"/>
  <c r="E194"/>
  <c r="R194"/>
  <c r="W194"/>
  <c r="E195"/>
  <c r="R195"/>
  <c r="W195"/>
  <c r="E196"/>
  <c r="R196"/>
  <c r="W196"/>
  <c r="B197"/>
  <c r="E197"/>
  <c r="R197"/>
  <c r="W197"/>
  <c r="E198"/>
  <c r="R198"/>
  <c r="W198"/>
  <c r="B199"/>
  <c r="E199" s="1"/>
  <c r="R199"/>
  <c r="E200"/>
  <c r="R200"/>
  <c r="W200"/>
  <c r="E201"/>
  <c r="R201"/>
  <c r="W201"/>
  <c r="E202"/>
  <c r="R202"/>
  <c r="W202"/>
  <c r="E203"/>
  <c r="R203"/>
  <c r="W203"/>
  <c r="E204"/>
  <c r="R204"/>
  <c r="W204"/>
  <c r="B205"/>
  <c r="R205" s="1"/>
  <c r="E205"/>
  <c r="W205"/>
  <c r="E206"/>
  <c r="R206"/>
  <c r="W206"/>
  <c r="E207"/>
  <c r="R207"/>
  <c r="W207"/>
  <c r="E208"/>
  <c r="R208"/>
  <c r="W208"/>
  <c r="B209"/>
  <c r="E209" s="1"/>
  <c r="R209"/>
  <c r="B210"/>
  <c r="E210" s="1"/>
  <c r="R210"/>
  <c r="E211"/>
  <c r="R211"/>
  <c r="W211"/>
  <c r="E212"/>
  <c r="R212"/>
  <c r="W212"/>
  <c r="E213"/>
  <c r="R213"/>
  <c r="W213"/>
  <c r="E214"/>
  <c r="R214"/>
  <c r="W214"/>
  <c r="E215"/>
  <c r="R215"/>
  <c r="W215"/>
  <c r="E216"/>
  <c r="R216"/>
  <c r="W216"/>
  <c r="E217"/>
  <c r="R217"/>
  <c r="W217"/>
  <c r="E218"/>
  <c r="R218"/>
  <c r="W218"/>
  <c r="E219"/>
  <c r="R219"/>
  <c r="W219"/>
  <c r="E220"/>
  <c r="R220"/>
  <c r="W220"/>
  <c r="E221"/>
  <c r="R221"/>
  <c r="W221"/>
  <c r="E222"/>
  <c r="R222"/>
  <c r="W222"/>
  <c r="W223"/>
  <c r="W224"/>
  <c r="W225"/>
  <c r="W226"/>
  <c r="W227"/>
  <c r="W228"/>
  <c r="W229"/>
  <c r="W230"/>
  <c r="W231"/>
  <c r="W232"/>
  <c r="W233"/>
  <c r="W234"/>
  <c r="W235"/>
  <c r="W236"/>
  <c r="W237"/>
  <c r="W238"/>
  <c r="W239"/>
  <c r="W240"/>
  <c r="W241"/>
  <c r="W242"/>
  <c r="W243"/>
  <c r="W244"/>
  <c r="W245"/>
  <c r="W246"/>
  <c r="W247"/>
  <c r="W248"/>
  <c r="W249"/>
  <c r="W250"/>
  <c r="W251"/>
  <c r="W252"/>
  <c r="W253"/>
  <c r="W254"/>
  <c r="W255"/>
  <c r="W256"/>
  <c r="W257"/>
  <c r="W258"/>
  <c r="W259"/>
  <c r="W260"/>
  <c r="W261"/>
  <c r="W262"/>
  <c r="W263"/>
  <c r="W264"/>
  <c r="W265"/>
  <c r="W266"/>
  <c r="W267"/>
  <c r="W268"/>
  <c r="W269"/>
  <c r="W270"/>
  <c r="W271"/>
  <c r="W272"/>
  <c r="W273"/>
  <c r="W274"/>
  <c r="W275"/>
  <c r="W276"/>
  <c r="W277"/>
  <c r="W278"/>
  <c r="W279"/>
  <c r="W280"/>
  <c r="W281"/>
  <c r="W282"/>
  <c r="W283"/>
  <c r="W284"/>
  <c r="W285"/>
  <c r="W286"/>
  <c r="W287"/>
  <c r="W288"/>
  <c r="W289"/>
  <c r="W290"/>
  <c r="W291"/>
  <c r="W292"/>
  <c r="W293"/>
  <c r="W294"/>
  <c r="W295"/>
  <c r="W296"/>
  <c r="W297"/>
  <c r="W298"/>
  <c r="W299"/>
  <c r="W300"/>
  <c r="W301"/>
  <c r="W302"/>
  <c r="W303"/>
  <c r="W304"/>
  <c r="W305"/>
  <c r="N1" i="894"/>
  <c r="J2"/>
  <c r="N2"/>
  <c r="N3"/>
  <c r="E7"/>
  <c r="E8"/>
  <c r="E9"/>
  <c r="E10"/>
  <c r="E11"/>
  <c r="E12"/>
  <c r="E13"/>
  <c r="E14"/>
  <c r="E15"/>
  <c r="G16"/>
  <c r="E16"/>
  <c r="E17"/>
  <c r="E18"/>
  <c r="E6"/>
  <c r="G6"/>
  <c r="D6"/>
  <c r="H6"/>
  <c r="I6"/>
  <c r="N6"/>
  <c r="O6"/>
  <c r="I7"/>
  <c r="J7"/>
  <c r="P7"/>
  <c r="Q7"/>
  <c r="I8"/>
  <c r="J8"/>
  <c r="P8"/>
  <c r="Q8"/>
  <c r="I9"/>
  <c r="J9"/>
  <c r="P9"/>
  <c r="Q9"/>
  <c r="I10"/>
  <c r="J10"/>
  <c r="P10"/>
  <c r="Q10"/>
  <c r="I11"/>
  <c r="J11"/>
  <c r="P11"/>
  <c r="Q11"/>
  <c r="I12"/>
  <c r="J12"/>
  <c r="P12"/>
  <c r="Q12"/>
  <c r="I13"/>
  <c r="J13"/>
  <c r="P13"/>
  <c r="Q13"/>
  <c r="I14"/>
  <c r="J14"/>
  <c r="P14"/>
  <c r="Q14"/>
  <c r="I15"/>
  <c r="J15"/>
  <c r="P15"/>
  <c r="Q15"/>
  <c r="I16"/>
  <c r="J16"/>
  <c r="P16"/>
  <c r="Q16"/>
  <c r="I17"/>
  <c r="J17"/>
  <c r="P17"/>
  <c r="Q17"/>
  <c r="I18"/>
  <c r="J18"/>
  <c r="P18"/>
  <c r="Q18"/>
  <c r="D19"/>
  <c r="I19"/>
  <c r="I20"/>
  <c r="D21"/>
  <c r="E21"/>
  <c r="F21"/>
  <c r="G21"/>
  <c r="I21"/>
  <c r="I1" i="895"/>
  <c r="L1"/>
  <c r="D11"/>
  <c r="C11"/>
  <c r="D12"/>
  <c r="C12"/>
  <c r="D13"/>
  <c r="C13"/>
  <c r="D14"/>
  <c r="C14"/>
  <c r="D15"/>
  <c r="C15"/>
  <c r="D16"/>
  <c r="C16"/>
  <c r="D17"/>
  <c r="C17"/>
  <c r="D18"/>
  <c r="C18"/>
  <c r="D19"/>
  <c r="C19"/>
  <c r="D20"/>
  <c r="C20"/>
  <c r="D21"/>
  <c r="C21"/>
  <c r="D22"/>
  <c r="C22"/>
  <c r="D23"/>
  <c r="C23"/>
  <c r="D24"/>
  <c r="C24"/>
  <c r="D25"/>
  <c r="C25"/>
  <c r="D26"/>
  <c r="C26"/>
  <c r="C10"/>
  <c r="D28"/>
  <c r="C28"/>
  <c r="D29"/>
  <c r="C29"/>
  <c r="D31"/>
  <c r="C31"/>
  <c r="D32"/>
  <c r="C32"/>
  <c r="D30"/>
  <c r="C30"/>
  <c r="D33"/>
  <c r="C33"/>
  <c r="D34"/>
  <c r="C34"/>
  <c r="D35"/>
  <c r="C35"/>
  <c r="C27"/>
  <c r="D37"/>
  <c r="C37"/>
  <c r="D38"/>
  <c r="C38"/>
  <c r="E39"/>
  <c r="D39"/>
  <c r="C39"/>
  <c r="D40"/>
  <c r="C40"/>
  <c r="D41"/>
  <c r="C41"/>
  <c r="D42"/>
  <c r="C42"/>
  <c r="D43"/>
  <c r="C43"/>
  <c r="D44"/>
  <c r="C44"/>
  <c r="D45"/>
  <c r="C45"/>
  <c r="D46"/>
  <c r="C46"/>
  <c r="D47"/>
  <c r="C47"/>
  <c r="D48"/>
  <c r="C48"/>
  <c r="D49"/>
  <c r="C49"/>
  <c r="D50"/>
  <c r="C50"/>
  <c r="D51"/>
  <c r="D53"/>
  <c r="C51"/>
  <c r="D52"/>
  <c r="C52"/>
  <c r="D54"/>
  <c r="C54"/>
  <c r="D55"/>
  <c r="C55"/>
  <c r="D56"/>
  <c r="C56"/>
  <c r="C36"/>
  <c r="D58"/>
  <c r="C58"/>
  <c r="D59"/>
  <c r="C59"/>
  <c r="D60"/>
  <c r="C60"/>
  <c r="D62"/>
  <c r="C62"/>
  <c r="D61"/>
  <c r="C61"/>
  <c r="D63"/>
  <c r="C63"/>
  <c r="D64"/>
  <c r="C64"/>
  <c r="D65"/>
  <c r="C65"/>
  <c r="D66"/>
  <c r="C66"/>
  <c r="C57"/>
  <c r="D68"/>
  <c r="C68"/>
  <c r="D69"/>
  <c r="C69"/>
  <c r="D70"/>
  <c r="C70"/>
  <c r="D71"/>
  <c r="C71"/>
  <c r="D72"/>
  <c r="C72"/>
  <c r="D73"/>
  <c r="C73"/>
  <c r="C67"/>
  <c r="D76"/>
  <c r="C76"/>
  <c r="D77"/>
  <c r="C77"/>
  <c r="D78"/>
  <c r="C78"/>
  <c r="D79"/>
  <c r="C79"/>
  <c r="D80"/>
  <c r="C80"/>
  <c r="D81"/>
  <c r="C81"/>
  <c r="D82"/>
  <c r="C82"/>
  <c r="D83"/>
  <c r="C83"/>
  <c r="D84"/>
  <c r="C84"/>
  <c r="D85"/>
  <c r="C85"/>
  <c r="D86"/>
  <c r="C86"/>
  <c r="C75"/>
  <c r="D88"/>
  <c r="C88"/>
  <c r="D89"/>
  <c r="C89"/>
  <c r="D90"/>
  <c r="C90"/>
  <c r="D91"/>
  <c r="C91"/>
  <c r="D92"/>
  <c r="C92"/>
  <c r="C87"/>
  <c r="D95"/>
  <c r="C95"/>
  <c r="D96"/>
  <c r="C96"/>
  <c r="D97"/>
  <c r="C97"/>
  <c r="D99"/>
  <c r="C99"/>
  <c r="C94"/>
  <c r="D101"/>
  <c r="C101"/>
  <c r="D102"/>
  <c r="C102"/>
  <c r="D103"/>
  <c r="C103"/>
  <c r="C100"/>
  <c r="D106"/>
  <c r="C106"/>
  <c r="D107"/>
  <c r="C107"/>
  <c r="D108"/>
  <c r="C108"/>
  <c r="D109"/>
  <c r="C109"/>
  <c r="D110"/>
  <c r="C110"/>
  <c r="D111"/>
  <c r="C111"/>
  <c r="D112"/>
  <c r="C112"/>
  <c r="D113"/>
  <c r="C113"/>
  <c r="D114"/>
  <c r="C114"/>
  <c r="D115"/>
  <c r="C115"/>
  <c r="D116"/>
  <c r="C116"/>
  <c r="D117"/>
  <c r="C117"/>
  <c r="D118"/>
  <c r="C118"/>
  <c r="D119"/>
  <c r="C119"/>
  <c r="D120"/>
  <c r="C120"/>
  <c r="D121"/>
  <c r="C121"/>
  <c r="D122"/>
  <c r="C122"/>
  <c r="C105"/>
  <c r="E124"/>
  <c r="D124"/>
  <c r="C124"/>
  <c r="D125"/>
  <c r="C125"/>
  <c r="D126"/>
  <c r="C126"/>
  <c r="D127"/>
  <c r="C127"/>
  <c r="D128"/>
  <c r="C128"/>
  <c r="D129"/>
  <c r="C129"/>
  <c r="D130"/>
  <c r="C130"/>
  <c r="C123"/>
  <c r="D132"/>
  <c r="C132"/>
  <c r="D133"/>
  <c r="C133"/>
  <c r="D136"/>
  <c r="C136"/>
  <c r="D137"/>
  <c r="C137"/>
  <c r="D134"/>
  <c r="C134"/>
  <c r="D135"/>
  <c r="C135"/>
  <c r="D138"/>
  <c r="C138"/>
  <c r="D139"/>
  <c r="C139"/>
  <c r="C131"/>
  <c r="C5"/>
  <c r="E5"/>
  <c r="D5"/>
  <c r="G5"/>
  <c r="K5"/>
  <c r="C6"/>
  <c r="E6"/>
  <c r="D6"/>
  <c r="K6"/>
  <c r="E9"/>
  <c r="D9"/>
  <c r="C9"/>
  <c r="K9"/>
  <c r="F10"/>
  <c r="D10"/>
  <c r="K10"/>
  <c r="K11"/>
  <c r="K12"/>
  <c r="K13"/>
  <c r="K14"/>
  <c r="K15"/>
  <c r="K16"/>
  <c r="K17"/>
  <c r="K18"/>
  <c r="K19"/>
  <c r="K20"/>
  <c r="K21"/>
  <c r="K22"/>
  <c r="K23"/>
  <c r="K24"/>
  <c r="K25"/>
  <c r="K26"/>
  <c r="F27"/>
  <c r="D27"/>
  <c r="K27"/>
  <c r="K28"/>
  <c r="K29"/>
  <c r="K30"/>
  <c r="K31"/>
  <c r="K32"/>
  <c r="K33"/>
  <c r="K34"/>
  <c r="K35"/>
  <c r="E36"/>
  <c r="D36"/>
  <c r="K36"/>
  <c r="K37"/>
  <c r="K38"/>
  <c r="K39"/>
  <c r="K40"/>
  <c r="K41"/>
  <c r="K42"/>
  <c r="K43"/>
  <c r="K44"/>
  <c r="K45"/>
  <c r="K46"/>
  <c r="K47"/>
  <c r="K48"/>
  <c r="K49"/>
  <c r="K50"/>
  <c r="K51"/>
  <c r="K52"/>
  <c r="K53"/>
  <c r="K54"/>
  <c r="K55"/>
  <c r="K56"/>
  <c r="D57"/>
  <c r="K57"/>
  <c r="K58"/>
  <c r="K59"/>
  <c r="K60"/>
  <c r="K61"/>
  <c r="K62"/>
  <c r="K63"/>
  <c r="K64"/>
  <c r="K65"/>
  <c r="K66"/>
  <c r="F67"/>
  <c r="D67"/>
  <c r="K67"/>
  <c r="K68"/>
  <c r="K69"/>
  <c r="K70"/>
  <c r="K71"/>
  <c r="K72"/>
  <c r="K73"/>
  <c r="D74"/>
  <c r="C74"/>
  <c r="K74"/>
  <c r="D75"/>
  <c r="K75"/>
  <c r="K76"/>
  <c r="K77"/>
  <c r="K78"/>
  <c r="K79"/>
  <c r="K80"/>
  <c r="K81"/>
  <c r="K82"/>
  <c r="K83"/>
  <c r="K84"/>
  <c r="K85"/>
  <c r="K86"/>
  <c r="E87"/>
  <c r="D87"/>
  <c r="K87"/>
  <c r="K88"/>
  <c r="K89"/>
  <c r="K90"/>
  <c r="K91"/>
  <c r="K92"/>
  <c r="E93"/>
  <c r="D93"/>
  <c r="C93"/>
  <c r="K93"/>
  <c r="D94"/>
  <c r="K94"/>
  <c r="K95"/>
  <c r="K96"/>
  <c r="K97"/>
  <c r="D98"/>
  <c r="C98"/>
  <c r="K98"/>
  <c r="K99"/>
  <c r="D100"/>
  <c r="K100"/>
  <c r="K101"/>
  <c r="K102"/>
  <c r="K103"/>
  <c r="D104"/>
  <c r="C104"/>
  <c r="K104"/>
  <c r="D105"/>
  <c r="K105"/>
  <c r="K106"/>
  <c r="K107"/>
  <c r="K108"/>
  <c r="K109"/>
  <c r="K110"/>
  <c r="K111"/>
  <c r="K112"/>
  <c r="K113"/>
  <c r="K114"/>
  <c r="K115"/>
  <c r="K116"/>
  <c r="K117"/>
  <c r="K118"/>
  <c r="K119"/>
  <c r="K120"/>
  <c r="K121"/>
  <c r="K122"/>
  <c r="E123"/>
  <c r="D123"/>
  <c r="K123"/>
  <c r="K124"/>
  <c r="K125"/>
  <c r="K126"/>
  <c r="K127"/>
  <c r="K128"/>
  <c r="K129"/>
  <c r="K130"/>
  <c r="D131"/>
  <c r="K131"/>
  <c r="K132"/>
  <c r="K133"/>
  <c r="K134"/>
  <c r="K135"/>
  <c r="K136"/>
  <c r="K137"/>
  <c r="K138"/>
  <c r="K139"/>
  <c r="C7" i="549"/>
  <c r="E7" s="1"/>
  <c r="J7"/>
  <c r="K7"/>
  <c r="C8"/>
  <c r="K8" s="1"/>
  <c r="C9"/>
  <c r="K9" s="1"/>
  <c r="C10"/>
  <c r="K10" s="1"/>
  <c r="C11"/>
  <c r="E11" s="1"/>
  <c r="J11"/>
  <c r="C12"/>
  <c r="K12" s="1"/>
  <c r="E12"/>
  <c r="I12"/>
  <c r="C13"/>
  <c r="K13" s="1"/>
  <c r="E13"/>
  <c r="I13"/>
  <c r="C14"/>
  <c r="E14" s="1"/>
  <c r="J14"/>
  <c r="K14"/>
  <c r="C15"/>
  <c r="K15" s="1"/>
  <c r="C16"/>
  <c r="K16" s="1"/>
  <c r="C17"/>
  <c r="E17" s="1"/>
  <c r="J17"/>
  <c r="C18"/>
  <c r="K18" s="1"/>
  <c r="E18"/>
  <c r="I18"/>
  <c r="C19"/>
  <c r="K19" s="1"/>
  <c r="E19"/>
  <c r="I19"/>
  <c r="C20"/>
  <c r="K20" s="1"/>
  <c r="E20"/>
  <c r="I20"/>
  <c r="C21"/>
  <c r="E21" s="1"/>
  <c r="J21"/>
  <c r="C22"/>
  <c r="K22" s="1"/>
  <c r="C23"/>
  <c r="K23" s="1"/>
  <c r="C24"/>
  <c r="K24" s="1"/>
  <c r="C25"/>
  <c r="E25" s="1"/>
  <c r="J25"/>
  <c r="C26"/>
  <c r="E26"/>
  <c r="I26"/>
  <c r="K26"/>
  <c r="C27"/>
  <c r="E27"/>
  <c r="I27"/>
  <c r="K27"/>
  <c r="C28"/>
  <c r="E28" s="1"/>
  <c r="J28"/>
  <c r="K28"/>
  <c r="C29"/>
  <c r="K29" s="1"/>
  <c r="C30"/>
  <c r="K30" s="1"/>
  <c r="C31"/>
  <c r="K31" s="1"/>
  <c r="C32"/>
  <c r="E32" s="1"/>
  <c r="J32"/>
  <c r="C33"/>
  <c r="E33"/>
  <c r="I33"/>
  <c r="K33"/>
  <c r="C34"/>
  <c r="E34"/>
  <c r="I34"/>
  <c r="K34"/>
  <c r="G6" i="679"/>
  <c r="D7"/>
  <c r="G7"/>
  <c r="G8"/>
  <c r="G9"/>
  <c r="G10"/>
  <c r="D11"/>
  <c r="G11"/>
  <c r="G12"/>
  <c r="G13"/>
  <c r="G14"/>
  <c r="G15"/>
  <c r="G16"/>
  <c r="G17"/>
  <c r="G18"/>
  <c r="G19"/>
  <c r="G20"/>
  <c r="G21"/>
  <c r="G22"/>
  <c r="G23"/>
  <c r="G24"/>
  <c r="G25"/>
  <c r="G26"/>
  <c r="G27"/>
  <c r="D28"/>
  <c r="G28"/>
  <c r="G29"/>
  <c r="D30"/>
  <c r="G30"/>
  <c r="G32"/>
  <c r="G33"/>
  <c r="G34"/>
  <c r="G35"/>
  <c r="G36"/>
  <c r="G37"/>
  <c r="G38"/>
  <c r="G39"/>
  <c r="G40"/>
  <c r="G41"/>
  <c r="G42"/>
  <c r="G43"/>
  <c r="G44"/>
  <c r="G45"/>
  <c r="G46"/>
  <c r="G47"/>
  <c r="G48"/>
  <c r="G49"/>
  <c r="G50"/>
  <c r="G51"/>
  <c r="D52"/>
  <c r="G52"/>
  <c r="G53"/>
  <c r="G54"/>
  <c r="G55"/>
  <c r="G59"/>
  <c r="G60"/>
  <c r="G62"/>
  <c r="G63"/>
  <c r="G64"/>
  <c r="G65"/>
  <c r="G66"/>
  <c r="G67"/>
  <c r="G70"/>
  <c r="G71"/>
  <c r="G74"/>
  <c r="G75"/>
  <c r="G77"/>
  <c r="G79"/>
  <c r="G80"/>
  <c r="G81"/>
  <c r="G83"/>
  <c r="G84"/>
  <c r="G85"/>
  <c r="G86"/>
  <c r="G87"/>
  <c r="G89"/>
  <c r="G90"/>
  <c r="G91"/>
  <c r="G92"/>
  <c r="G93"/>
  <c r="G94"/>
  <c r="G95"/>
  <c r="G96"/>
  <c r="G97"/>
  <c r="G98"/>
  <c r="G99"/>
  <c r="G100"/>
  <c r="G101"/>
  <c r="G102"/>
  <c r="G103"/>
  <c r="G104"/>
  <c r="G105"/>
  <c r="G106"/>
  <c r="G107"/>
  <c r="G108"/>
  <c r="G109"/>
  <c r="G110"/>
  <c r="G111"/>
  <c r="G112"/>
  <c r="G114"/>
  <c r="G115"/>
  <c r="G116"/>
  <c r="G117"/>
  <c r="G118"/>
  <c r="G119"/>
  <c r="G120"/>
  <c r="G121"/>
  <c r="G122"/>
  <c r="G124"/>
  <c r="G125"/>
  <c r="G126"/>
  <c r="G127"/>
  <c r="G128"/>
  <c r="G129"/>
  <c r="G130"/>
  <c r="G131"/>
  <c r="D132"/>
  <c r="G132" s="1"/>
  <c r="G133"/>
  <c r="G134"/>
  <c r="G135"/>
  <c r="G136"/>
  <c r="G139"/>
  <c r="G140"/>
  <c r="G141"/>
  <c r="G142"/>
  <c r="G143"/>
  <c r="G144"/>
  <c r="G145"/>
  <c r="G146"/>
  <c r="G147"/>
  <c r="G148"/>
  <c r="G149"/>
  <c r="G150"/>
  <c r="G152"/>
  <c r="G153"/>
  <c r="G154"/>
  <c r="G155"/>
  <c r="G156"/>
  <c r="G157"/>
  <c r="G158"/>
  <c r="G159"/>
  <c r="G160"/>
  <c r="G161"/>
  <c r="G162"/>
  <c r="G163"/>
  <c r="G164"/>
  <c r="G165"/>
  <c r="G166"/>
  <c r="G167"/>
  <c r="G168"/>
  <c r="D169"/>
  <c r="G169"/>
  <c r="G171"/>
  <c r="G172"/>
  <c r="G173"/>
  <c r="G174"/>
  <c r="G175"/>
  <c r="G176"/>
  <c r="D177"/>
  <c r="G177" s="1"/>
  <c r="G178"/>
  <c r="G179"/>
  <c r="G180"/>
  <c r="G181"/>
  <c r="G182"/>
  <c r="G183"/>
  <c r="G184"/>
  <c r="G185"/>
  <c r="G186"/>
  <c r="G187"/>
  <c r="G188"/>
  <c r="G189"/>
  <c r="G190"/>
  <c r="G191"/>
  <c r="G192"/>
  <c r="G193"/>
  <c r="G194"/>
  <c r="G195"/>
  <c r="G196"/>
  <c r="G197"/>
  <c r="G198"/>
  <c r="G199"/>
  <c r="G200"/>
  <c r="G201"/>
  <c r="G202"/>
  <c r="G203"/>
  <c r="G204"/>
  <c r="G205"/>
  <c r="G206"/>
  <c r="D207"/>
  <c r="G207" s="1"/>
  <c r="G208"/>
  <c r="G210"/>
  <c r="G211"/>
  <c r="G212"/>
  <c r="G213"/>
  <c r="G214"/>
  <c r="G215"/>
  <c r="G216"/>
  <c r="G217"/>
  <c r="G218"/>
  <c r="G219"/>
  <c r="G220"/>
  <c r="G221"/>
  <c r="G222"/>
  <c r="G223"/>
  <c r="G224"/>
  <c r="G225"/>
  <c r="G226"/>
  <c r="H1" i="551"/>
  <c r="E5"/>
  <c r="J5"/>
  <c r="S5"/>
  <c r="E6"/>
  <c r="J6"/>
  <c r="S6"/>
  <c r="D7"/>
  <c r="J7"/>
  <c r="S7"/>
  <c r="J8"/>
  <c r="S8"/>
  <c r="J9"/>
  <c r="S9"/>
  <c r="E10"/>
  <c r="J10"/>
  <c r="S10"/>
  <c r="E11"/>
  <c r="J11"/>
  <c r="S11"/>
  <c r="D12"/>
  <c r="E12"/>
  <c r="F12"/>
  <c r="D13"/>
  <c r="G12"/>
  <c r="H12"/>
  <c r="J12"/>
  <c r="S12"/>
  <c r="E13"/>
  <c r="F13"/>
  <c r="G13"/>
  <c r="J13"/>
  <c r="S13"/>
  <c r="E14"/>
  <c r="J14"/>
  <c r="S14"/>
  <c r="E15"/>
  <c r="J15"/>
  <c r="S15"/>
  <c r="E16"/>
  <c r="J16"/>
  <c r="S16"/>
  <c r="E17"/>
  <c r="J17"/>
  <c r="S17"/>
  <c r="E18"/>
  <c r="J18"/>
  <c r="S18"/>
  <c r="J19"/>
  <c r="J20"/>
  <c r="D170" i="679" l="1"/>
  <c r="G170" s="1"/>
  <c r="K21" i="549"/>
  <c r="I28"/>
  <c r="F28"/>
  <c r="I21"/>
  <c r="F21"/>
  <c r="I14"/>
  <c r="F14"/>
  <c r="D31" i="679"/>
  <c r="G31" s="1"/>
  <c r="I7" i="549"/>
  <c r="F7"/>
  <c r="D5" i="679"/>
  <c r="G5" s="1"/>
  <c r="D82"/>
  <c r="G82" s="1"/>
  <c r="I17" i="549"/>
  <c r="F17"/>
  <c r="I32"/>
  <c r="F32"/>
  <c r="I11"/>
  <c r="F11"/>
  <c r="I25"/>
  <c r="F25"/>
  <c r="K32"/>
  <c r="E31"/>
  <c r="I31" s="1"/>
  <c r="E30"/>
  <c r="I30" s="1"/>
  <c r="E29"/>
  <c r="I29" s="1"/>
  <c r="K25"/>
  <c r="E24"/>
  <c r="I24" s="1"/>
  <c r="E23"/>
  <c r="I23" s="1"/>
  <c r="E22"/>
  <c r="I22" s="1"/>
  <c r="K17"/>
  <c r="E16"/>
  <c r="I16" s="1"/>
  <c r="E15"/>
  <c r="I15" s="1"/>
  <c r="K11"/>
  <c r="E10"/>
  <c r="I10" s="1"/>
  <c r="E9"/>
  <c r="I9" s="1"/>
  <c r="E8"/>
  <c r="I8" s="1"/>
  <c r="W210" i="886"/>
  <c r="W209"/>
  <c r="W199"/>
  <c r="W193"/>
  <c r="W153"/>
  <c r="E141"/>
  <c r="W34"/>
  <c r="R141"/>
</calcChain>
</file>

<file path=xl/comments1.xml><?xml version="1.0" encoding="utf-8"?>
<comments xmlns="http://schemas.openxmlformats.org/spreadsheetml/2006/main">
  <authors>
    <author>侯媛媛</author>
  </authors>
  <commentList>
    <comment ref="G9" authorId="0">
      <text>
        <r>
          <rPr>
            <b/>
            <sz val="9"/>
            <rFont val="宋体"/>
            <family val="3"/>
            <charset val="134"/>
          </rPr>
          <t>侯媛媛:</t>
        </r>
        <r>
          <rPr>
            <sz val="9"/>
            <rFont val="宋体"/>
            <family val="3"/>
            <charset val="134"/>
          </rPr>
          <t xml:space="preserve">
国资预算</t>
        </r>
      </text>
    </comment>
  </commentList>
</comments>
</file>

<file path=xl/comments2.xml><?xml version="1.0" encoding="utf-8"?>
<comments xmlns="http://schemas.openxmlformats.org/spreadsheetml/2006/main">
  <authors>
    <author>侯媛媛</author>
  </authors>
  <commentList>
    <comment ref="D30" authorId="0">
      <text>
        <r>
          <rPr>
            <b/>
            <sz val="9"/>
            <rFont val="宋体"/>
            <family val="3"/>
            <charset val="134"/>
          </rPr>
          <t>侯媛媛:</t>
        </r>
        <r>
          <rPr>
            <sz val="9"/>
            <rFont val="宋体"/>
            <family val="3"/>
            <charset val="134"/>
          </rPr>
          <t xml:space="preserve">
与表15一致</t>
        </r>
      </text>
    </comment>
  </commentList>
</comments>
</file>

<file path=xl/sharedStrings.xml><?xml version="1.0" encoding="utf-8"?>
<sst xmlns="http://schemas.openxmlformats.org/spreadsheetml/2006/main" count="8718" uniqueCount="3237">
  <si>
    <t>附件1</t>
  </si>
  <si>
    <t>一、预算报告</t>
  </si>
  <si>
    <t>二、预算草案报表</t>
  </si>
  <si>
    <t>三、相关说明</t>
  </si>
  <si>
    <t>（二）举借债务情况。</t>
  </si>
  <si>
    <t>（三）本级汇总的一般公共预算“三公”经费预算安排情况。</t>
  </si>
  <si>
    <t>（四）预算绩效工作推进情况。</t>
  </si>
  <si>
    <t>2018年预算草案表格目录</t>
  </si>
  <si>
    <t>表格</t>
  </si>
  <si>
    <t>是否提供人大初审（13号）</t>
  </si>
  <si>
    <t>分工</t>
  </si>
  <si>
    <t>取数来源</t>
  </si>
  <si>
    <t>系统出数优先级</t>
  </si>
  <si>
    <t>一、一般公共预算草案表格</t>
  </si>
  <si>
    <t>（一）2017年一般公共预算执行情况表</t>
  </si>
  <si>
    <t>1.</t>
  </si>
  <si>
    <t>2017年全省一般公共预算收入执行情况表</t>
  </si>
  <si>
    <t>初审提供，到时再调整</t>
  </si>
  <si>
    <t>综合组</t>
  </si>
  <si>
    <t>2.</t>
  </si>
  <si>
    <t>2017年全省各市一般公共预算收入执行情况表</t>
  </si>
  <si>
    <t>3.</t>
  </si>
  <si>
    <t>2017年全省一般公共预算支出执行情况表</t>
  </si>
  <si>
    <t>4.</t>
  </si>
  <si>
    <t>2017年全省各市一般公共预算支出执行情况表</t>
  </si>
  <si>
    <t>5.</t>
  </si>
  <si>
    <t>2017年省级一般公共预算收入执行情况表</t>
  </si>
  <si>
    <t>初审提供</t>
  </si>
  <si>
    <t>彭沧海、综合组</t>
  </si>
  <si>
    <t>6.</t>
  </si>
  <si>
    <t>2017年省级一般公共预算支出执行情况表</t>
  </si>
  <si>
    <t>彭沧海</t>
  </si>
  <si>
    <t>（二）2018年一般公共预算表格</t>
  </si>
  <si>
    <t>7.</t>
  </si>
  <si>
    <t>2018年全省一般公共预算收入表（代编预算）</t>
  </si>
  <si>
    <t>8.</t>
  </si>
  <si>
    <t>2018年全省一般公共预算支出表（代编预算）</t>
  </si>
  <si>
    <t>9.</t>
  </si>
  <si>
    <t>2018年省级一般公共预算收入表</t>
  </si>
  <si>
    <t>综合组、侯媛媛</t>
  </si>
  <si>
    <t>10.</t>
  </si>
  <si>
    <t>2018年省级一般公共预算中央转移支付收入表</t>
  </si>
  <si>
    <t>关于2018年省级一般公共预算中央转移支付收入的说明</t>
  </si>
  <si>
    <t>11.</t>
  </si>
  <si>
    <t>2018年省级一般公共预算支出表（按功能分类）</t>
  </si>
  <si>
    <t>侯媛媛</t>
  </si>
  <si>
    <t>系统出数</t>
  </si>
  <si>
    <t>优先</t>
  </si>
  <si>
    <t>12.</t>
  </si>
  <si>
    <t>2018年省本级一般公共预算支出表（按功能分类）</t>
  </si>
  <si>
    <t>关于2018年省本级一般公共预算支出的说明</t>
  </si>
  <si>
    <t>侯媛媛、何仲华</t>
  </si>
  <si>
    <t>13.</t>
  </si>
  <si>
    <t>2018年省级一般公共预算支出表（按经济分类）</t>
  </si>
  <si>
    <t>何仲华、侯媛媛</t>
  </si>
  <si>
    <t>14.</t>
  </si>
  <si>
    <t>2018年省本级一般公共预算基本支出表（按经济分类）</t>
  </si>
  <si>
    <t>关于支出经济分类科目的说明</t>
  </si>
  <si>
    <t>何仲华</t>
  </si>
  <si>
    <t>15.</t>
  </si>
  <si>
    <t>2018年省级一般公共预算税收返还和转移支付表（另附）</t>
  </si>
  <si>
    <t>侯媛媛、明伦</t>
  </si>
  <si>
    <t>16.</t>
  </si>
  <si>
    <t>2018年省级对各市县一般公共预算税收返还和转移支付表
（按项目分地区列示，另附）</t>
  </si>
  <si>
    <t>明伦</t>
  </si>
  <si>
    <t>17.</t>
  </si>
  <si>
    <t>2018年省级一般公共预算经人代会批准前已安排资金表</t>
  </si>
  <si>
    <t>李荣锴</t>
  </si>
  <si>
    <t>18.</t>
  </si>
  <si>
    <t>2018年省级一般公共预算支出重点投入表（一）</t>
  </si>
  <si>
    <t>19.</t>
  </si>
  <si>
    <t>2018年省级一般公共预算支出重点投入表（二）</t>
  </si>
  <si>
    <t>关于2018年省级一般公共预算支出重点投入情况的说明</t>
  </si>
  <si>
    <t>20.</t>
  </si>
  <si>
    <t>2018年省级一般公共预算支出表（按预算级次）</t>
  </si>
  <si>
    <t>21.</t>
  </si>
  <si>
    <t>2018年省级一般公共预算基本建设投资支出表</t>
  </si>
  <si>
    <t>林凌擎</t>
  </si>
  <si>
    <t>22.</t>
  </si>
  <si>
    <t>2018年省级一般公共预算行政经费及“三公”经费预算表</t>
  </si>
  <si>
    <t>无法提供</t>
  </si>
  <si>
    <t>23.</t>
  </si>
  <si>
    <t>2018年省级一般公共预算“三公”经费预算表</t>
  </si>
  <si>
    <t>关于2018年省级一般公共预算行政经费及“三公”经费的说明</t>
  </si>
  <si>
    <t>二、政府性基金预算草案表格</t>
  </si>
  <si>
    <t>24.</t>
  </si>
  <si>
    <t>2017年全省政府性基金预算收入执行情况表</t>
  </si>
  <si>
    <t>25.</t>
  </si>
  <si>
    <t>2017年全省政府性基金预算支出执行情况表</t>
  </si>
  <si>
    <t>26.</t>
  </si>
  <si>
    <t>2017年省级政府性基金预算收入执行情况表</t>
  </si>
  <si>
    <t>27.</t>
  </si>
  <si>
    <t>2017年省级政府性基金预算支出执行情况表</t>
  </si>
  <si>
    <t>28.</t>
  </si>
  <si>
    <t>2018年全省政府性基金预算收入表（代编预算）</t>
  </si>
  <si>
    <t>29.</t>
  </si>
  <si>
    <t>2018年全省政府性基金预算支出表（代编预算）</t>
  </si>
  <si>
    <t>30.</t>
  </si>
  <si>
    <t>2018年省级政府性基金预算收入表</t>
  </si>
  <si>
    <t>31.</t>
  </si>
  <si>
    <t>2018年省级政府性基金预算支出表</t>
  </si>
  <si>
    <t>32.</t>
  </si>
  <si>
    <t>2018年省级政府性基金预算支出项目表</t>
  </si>
  <si>
    <t>33.</t>
  </si>
  <si>
    <t>2018年省级政府性基金预算支出重点投入表</t>
  </si>
  <si>
    <t>34.</t>
  </si>
  <si>
    <t>2018年省本级政府性基金预算支出表</t>
  </si>
  <si>
    <t>35.</t>
  </si>
  <si>
    <t>2018年省级政府性基金转移支付预算表</t>
  </si>
  <si>
    <t>36.</t>
  </si>
  <si>
    <t>2018年省级政府性基金转移支付预算表（按项目分地区列示，另附）</t>
  </si>
  <si>
    <t>三、国有资本经营预算草案表格</t>
  </si>
  <si>
    <t>彭沧海督促、工贸处负责</t>
  </si>
  <si>
    <t>37.</t>
  </si>
  <si>
    <t>2017年广东省国有资本经营预算收入执行总表</t>
  </si>
  <si>
    <t>38.</t>
  </si>
  <si>
    <t>2017年广东省国有资本经营预算支出执行总表</t>
  </si>
  <si>
    <t>39.</t>
  </si>
  <si>
    <t>2017年广东省省级国有资本经营预算收入执行总表</t>
  </si>
  <si>
    <t>40.</t>
  </si>
  <si>
    <t>2017年广东省省级国有资本经营预算支出执行总表</t>
  </si>
  <si>
    <t>41.</t>
  </si>
  <si>
    <t>2017年广东省省级国有资本经营预算收入执行情况表</t>
  </si>
  <si>
    <t>42.</t>
  </si>
  <si>
    <t>2017年广东省省级国有资本经营预算支出执行情况表</t>
  </si>
  <si>
    <t>43.</t>
  </si>
  <si>
    <t>2018年广东省国有资本经营预算收入总表</t>
  </si>
  <si>
    <t>44.</t>
  </si>
  <si>
    <t>2018年广东省国有资本经营预算支出总表</t>
  </si>
  <si>
    <t>45.</t>
  </si>
  <si>
    <t>2018年广东省省级国有资本经营预算收入总表</t>
  </si>
  <si>
    <t>46.</t>
  </si>
  <si>
    <t>2018年广东省省级国有资本经营预算支出总表</t>
  </si>
  <si>
    <t>47.</t>
  </si>
  <si>
    <t>2018年广东省省级国有资本经营预算收入表（按科目）</t>
  </si>
  <si>
    <t>48.</t>
  </si>
  <si>
    <t>2018年广东省省级国有资本经营预算收入表（按企业）</t>
  </si>
  <si>
    <t>49.</t>
  </si>
  <si>
    <t>2018年广东省省级国有资本经营预算项目支出表</t>
  </si>
  <si>
    <t>50.</t>
  </si>
  <si>
    <t>2018年广东省省级国有资本经营预算补充表</t>
  </si>
  <si>
    <t>四、社会保险基金预算草案表格</t>
  </si>
  <si>
    <t>林凌擎督促、社保处负责</t>
  </si>
  <si>
    <t>51.</t>
  </si>
  <si>
    <t>2018年广东省社会保险基金收入预算表</t>
  </si>
  <si>
    <t>52.</t>
  </si>
  <si>
    <t>2018年广东省社会保险基金支出预算表</t>
  </si>
  <si>
    <t>53.</t>
  </si>
  <si>
    <t>2018年广东省社会保险基金结余预算表</t>
  </si>
  <si>
    <t>54.</t>
  </si>
  <si>
    <t>2018年广东省社会保险基础资料表</t>
  </si>
  <si>
    <t>55.</t>
  </si>
  <si>
    <t>2018年省本级社会保险基金收入预算表</t>
  </si>
  <si>
    <t>56.</t>
  </si>
  <si>
    <t>2018年省本级社会保险基金支出预算表</t>
  </si>
  <si>
    <t>57.</t>
  </si>
  <si>
    <t>2018年省本级社会保险基金结余预算表</t>
  </si>
  <si>
    <t>58.</t>
  </si>
  <si>
    <t>2018年省本级社会保险基础资料表</t>
  </si>
  <si>
    <t>59.</t>
  </si>
  <si>
    <t>2018年各市社会保险基金收入预算表</t>
  </si>
  <si>
    <t>60.</t>
  </si>
  <si>
    <t>2018年各市社会保险基金支出预算表</t>
  </si>
  <si>
    <t>61.</t>
  </si>
  <si>
    <t>2018年各市社会保险基金结余预算表</t>
  </si>
  <si>
    <t>62.</t>
  </si>
  <si>
    <t>2018年各市社会保险基础资料表</t>
  </si>
  <si>
    <t>63.</t>
  </si>
  <si>
    <t>2018年广东省社会保险基金收入预算表(分市)</t>
  </si>
  <si>
    <t>64.</t>
  </si>
  <si>
    <t>2018年广东省社会保险基金支出预算表(分市)</t>
  </si>
  <si>
    <t>65.</t>
  </si>
  <si>
    <t>2018年广东省社会保险基金结余预算表(分市)</t>
  </si>
  <si>
    <t>66.</t>
  </si>
  <si>
    <t>2018年企业职工养老保险缴费基数和缴费比例情况表</t>
  </si>
  <si>
    <t>五、地方政府债务预算表格</t>
  </si>
  <si>
    <t>68.</t>
  </si>
  <si>
    <t>2017年广东省地方政府一般债务分地区限额表</t>
  </si>
  <si>
    <t>市县组</t>
  </si>
  <si>
    <t>69.</t>
  </si>
  <si>
    <t>广东省地方政府一般债务情况表</t>
  </si>
  <si>
    <t>70.</t>
  </si>
  <si>
    <t>2017年广东省地方政府专项债务分地区限额表</t>
  </si>
  <si>
    <t>71.</t>
  </si>
  <si>
    <t>广东省地方政府专项债务情况表</t>
  </si>
  <si>
    <t>六、其他报表</t>
  </si>
  <si>
    <t>72.</t>
  </si>
  <si>
    <t>2018年省级财政专项资金目录表</t>
  </si>
  <si>
    <t>董辉龙</t>
  </si>
  <si>
    <t>73.</t>
  </si>
  <si>
    <t>2018年省级财政专项资金总体计划表（另附）</t>
  </si>
  <si>
    <t>74.</t>
  </si>
  <si>
    <t>省人大提前介入预算编制监督项目预算表</t>
  </si>
  <si>
    <t>75.</t>
  </si>
  <si>
    <t>2018年省级财政底线民生保障项目预算表</t>
  </si>
  <si>
    <t>76.</t>
  </si>
  <si>
    <t>2018年省级十件民生实事财政资金安排表</t>
  </si>
  <si>
    <t>77.</t>
  </si>
  <si>
    <t>省级财政出资设立政策性基金表</t>
  </si>
  <si>
    <t>六、参阅材料</t>
  </si>
  <si>
    <t>2018年省级财政专项资金项目库表</t>
  </si>
  <si>
    <t>郑小琳</t>
  </si>
  <si>
    <t>修改
类型</t>
  </si>
  <si>
    <t>修改建议</t>
  </si>
  <si>
    <t>共增加9张表、修改4张表</t>
  </si>
  <si>
    <t>2018年省级一般公共预算支出表（按政府经济分类）</t>
  </si>
  <si>
    <t>增加</t>
  </si>
  <si>
    <t>原表13为部门经济分类总表，建议增加政府经济分类科目总表</t>
  </si>
  <si>
    <t>2018年省级一般公共预算支出表（按部门经济分类）</t>
  </si>
  <si>
    <t>2018年省本级一般公共预算基本支出表（按政府经济分类）</t>
  </si>
  <si>
    <t>原表14为部门经济分类总表，建议增加政府经济分类科目总表</t>
  </si>
  <si>
    <t>2018年省本级一般公共预算基本支出表（按部门经济分类）</t>
  </si>
  <si>
    <t>2018年省级对各市县一般公共预算税收返还和转移支付表
（按地区分项目列示，另附）</t>
  </si>
  <si>
    <t>考虑到2016年省人大财经委及部分人大代表，均建议财政增加按地区分项目表格，建议参照江苏省等做法，再增加一张按地区分项目表</t>
  </si>
  <si>
    <t>2018年省级政府性基金预算支出表（按预算级次）</t>
  </si>
  <si>
    <t>参照一般公共预算表20，为清晰完整反映政府性基金预算级次及列入部门预算的金额，建议增加政府性基金总表。</t>
  </si>
  <si>
    <t>2018年省级政府性基金转移支付预算表（按地区分项目列示，另附）</t>
  </si>
  <si>
    <t>考虑到2016年省人大财经委及部分人大代表，均建议财政增加按地区分项目表格，建议参照一般公共预算做法，再增加一张按地区分项目表</t>
  </si>
  <si>
    <t>广东省政府一般债务情况总表</t>
  </si>
  <si>
    <t>修改</t>
  </si>
  <si>
    <t>1.广东省政府一般债务情况总表</t>
  </si>
  <si>
    <t>广东省政府专项债务情况总表</t>
  </si>
  <si>
    <t>2.广东省政府专项债务情况总表</t>
  </si>
  <si>
    <t>2016年和2017年广东省政府一般债务分地区余额及限额情况表</t>
  </si>
  <si>
    <t>3.2016年和2017年广东省政府一般债务分地区余额及限额情况表</t>
  </si>
  <si>
    <t>2016年和2017年广东省政府专项债务分地区余额及限额情况表</t>
  </si>
  <si>
    <t>4.2016年和2017年广东省政府专项债务分地区余额及限额情况表</t>
  </si>
  <si>
    <t>2017年广东省新增一般债券额度分配情况表</t>
  </si>
  <si>
    <t>2017年广东省新增专项债券额度分配情况表</t>
  </si>
  <si>
    <t>2017年广东省政府债券发行情况表</t>
  </si>
  <si>
    <t>5.2017年广东省新增一般债券额度分配情况表</t>
  </si>
  <si>
    <t>6.2017年广东省新增专项债券额度分配情况表</t>
  </si>
  <si>
    <t>7.2017年广东省政府债券发行情况表</t>
  </si>
  <si>
    <t>省级财政“四本”预算支出总表</t>
  </si>
  <si>
    <t>按照大财政大预算的管理理念，反映省级财政支出总体情况</t>
  </si>
  <si>
    <t>目录</t>
  </si>
  <si>
    <t>2017年省级一般公共预算收支平衡情况表</t>
  </si>
  <si>
    <t>考虑到以往年度省人大预工委多次提出应提供平衡表，建议参照江苏省做法，新增收支平衡表</t>
  </si>
  <si>
    <t>2018年省级一般公共预算收支平衡情况表</t>
  </si>
  <si>
    <t>参照执行表的做法，新增预算收支平衡表。</t>
  </si>
  <si>
    <t>原表13为部门经济分类总表，建议修改为政府经济分类科目总表</t>
  </si>
  <si>
    <t>原表14为部门经济分类总表，建议修改为政府经济分类科目</t>
  </si>
  <si>
    <t>2018年省级一般公共预算税收返还和转移支付表
（按项目分地区列示，另附）</t>
  </si>
  <si>
    <t>考虑到2016年省人大财经委及部分人大代表，均建议财政增加按地区分项目表格，建议参照江苏省等做法，建议修改为项目、地区在同一张表上展示（结算单形式）。</t>
  </si>
  <si>
    <t>参照一般公共预算表，同一张表展示项目、地区。</t>
  </si>
  <si>
    <t>2017-2018年广东省社会保险基金收入预算表</t>
  </si>
  <si>
    <t>2017-2018年广东省社会保险基金支出预算表</t>
  </si>
  <si>
    <t>2017-2018年广东省社会保险基金结余预算表</t>
  </si>
  <si>
    <t>2017-2018年广东省社会保险基础资料表</t>
  </si>
  <si>
    <t>2017-2018年省本级社会保险基金收入预算表</t>
  </si>
  <si>
    <t>2017-2018年省本级社会保险基金支出预算表</t>
  </si>
  <si>
    <t>2017-2018年省本级社会保险基金结余预算表</t>
  </si>
  <si>
    <t>2017-2018年省本级社会保险基础资料表</t>
  </si>
  <si>
    <t>2017-2018年各市社会保险基金收入预算表</t>
  </si>
  <si>
    <t>2017-2018年各市社会保险基金支出预算表</t>
  </si>
  <si>
    <t>2017-2018年各市社会保险基金结余预算表</t>
  </si>
  <si>
    <t>2017-2018年各市社会保险基础资料表</t>
  </si>
  <si>
    <t>67.</t>
  </si>
  <si>
    <t>2016-2017年广东省政府一般债务分地区余额及限额情况表</t>
  </si>
  <si>
    <t>2016-2017年广东省政府专项债务分地区余额及限额情况表</t>
  </si>
  <si>
    <t>2017年广东省新增债券项目用途情况表</t>
  </si>
  <si>
    <t>2017年度中央转贷地方国际金融组织和外国政府贷款债务项目明细表</t>
  </si>
  <si>
    <t>请统一编号</t>
  </si>
  <si>
    <t>78.</t>
  </si>
  <si>
    <t>79.</t>
  </si>
  <si>
    <t>2018年省级财政专项资金目录表（另附）</t>
  </si>
  <si>
    <t>80.</t>
  </si>
  <si>
    <t>2018年省级财政专项资金用途表（另附）</t>
  </si>
  <si>
    <t>考虑整合后目录表仅12大专项，为便于人大代表了解各专项资金的具体用途，建议补充用途表。</t>
  </si>
  <si>
    <t>81.</t>
  </si>
  <si>
    <t>82.</t>
  </si>
  <si>
    <t>83.</t>
  </si>
  <si>
    <t>84.</t>
  </si>
  <si>
    <t>85.</t>
  </si>
  <si>
    <t>七、参阅材料</t>
  </si>
  <si>
    <t>2018年省级财政专项资金项目库表（另附）</t>
  </si>
  <si>
    <t>2017年重点项目绩效评价报告及2018年重点项目预算绩效目标表</t>
  </si>
  <si>
    <t>原序号</t>
  </si>
  <si>
    <t>修改后序号</t>
  </si>
  <si>
    <t>共新增7张表，减少1张表（社保调剂金），修改9张表</t>
  </si>
  <si>
    <t>2017年省级一般公共预平衡情况表</t>
  </si>
  <si>
    <t>将代编支出从类级细化编列至款级</t>
  </si>
  <si>
    <t>2018年省级一般公共预平衡情况表</t>
  </si>
  <si>
    <t>2018年省级一般公共预算税收返还和转移支付表</t>
  </si>
  <si>
    <t>2018年省级财政专项资金用途表</t>
  </si>
  <si>
    <r>
      <rPr>
        <sz val="18"/>
        <rFont val="方正小标宋简体"/>
        <charset val="134"/>
      </rPr>
      <t>目录</t>
    </r>
    <r>
      <rPr>
        <sz val="18"/>
        <rFont val="Arial"/>
        <family val="2"/>
      </rPr>
      <t xml:space="preserve">	</t>
    </r>
  </si>
  <si>
    <r>
      <t>一、一般公共预算</t>
    </r>
    <r>
      <rPr>
        <sz val="14"/>
        <rFont val="Arial"/>
        <family val="2"/>
      </rPr>
      <t xml:space="preserve">	</t>
    </r>
  </si>
  <si>
    <t>1.	**年全市一般公共预算收入表（代编预算）</t>
  </si>
  <si>
    <t>2.	**年全市一般公共预算支出表（代编预算）</t>
  </si>
  <si>
    <r>
      <t xml:space="preserve">	</t>
    </r>
    <r>
      <rPr>
        <sz val="14"/>
        <rFont val="仿宋_GB2312"/>
        <family val="3"/>
        <charset val="134"/>
      </rPr>
      <t>关于支出经济分类科目的说明</t>
    </r>
  </si>
  <si>
    <r>
      <t>二、政府性基金预算</t>
    </r>
    <r>
      <rPr>
        <sz val="14"/>
        <rFont val="Arial"/>
        <family val="2"/>
      </rPr>
      <t xml:space="preserve">	</t>
    </r>
  </si>
  <si>
    <r>
      <t>11.</t>
    </r>
    <r>
      <rPr>
        <sz val="14"/>
        <rFont val="Arial"/>
        <family val="2"/>
      </rPr>
      <t xml:space="preserve">	</t>
    </r>
    <r>
      <rPr>
        <sz val="14"/>
        <rFont val="仿宋_GB2312"/>
        <family val="3"/>
        <charset val="134"/>
      </rPr>
      <t>**年全市政府性基金预算收入表（代编预算）</t>
    </r>
  </si>
  <si>
    <r>
      <t>12.</t>
    </r>
    <r>
      <rPr>
        <sz val="14"/>
        <rFont val="Arial"/>
        <family val="2"/>
      </rPr>
      <t xml:space="preserve">	</t>
    </r>
    <r>
      <rPr>
        <sz val="14"/>
        <rFont val="仿宋_GB2312"/>
        <family val="3"/>
        <charset val="134"/>
      </rPr>
      <t>**年全市政府性基金预算支出表（代编预算）</t>
    </r>
  </si>
  <si>
    <r>
      <t>三、国有资本经营预算</t>
    </r>
    <r>
      <rPr>
        <sz val="14"/>
        <rFont val="Arial"/>
        <family val="2"/>
      </rPr>
      <t xml:space="preserve">	</t>
    </r>
  </si>
  <si>
    <r>
      <t>18.</t>
    </r>
    <r>
      <rPr>
        <sz val="14"/>
        <rFont val="Arial"/>
        <family val="2"/>
      </rPr>
      <t xml:space="preserve">	</t>
    </r>
    <r>
      <rPr>
        <sz val="14"/>
        <rFont val="仿宋_GB2312"/>
        <family val="3"/>
        <charset val="134"/>
      </rPr>
      <t>**年全市国有资本经营预算收入总表</t>
    </r>
  </si>
  <si>
    <r>
      <t>19.</t>
    </r>
    <r>
      <rPr>
        <sz val="14"/>
        <rFont val="Arial"/>
        <family val="2"/>
      </rPr>
      <t xml:space="preserve">	</t>
    </r>
    <r>
      <rPr>
        <sz val="14"/>
        <rFont val="仿宋_GB2312"/>
        <family val="3"/>
        <charset val="134"/>
      </rPr>
      <t>**年全市国有资本经营预算支出总表</t>
    </r>
  </si>
  <si>
    <r>
      <t>四、社会保险基金预算</t>
    </r>
    <r>
      <rPr>
        <sz val="14"/>
        <rFont val="Arial"/>
        <family val="2"/>
      </rPr>
      <t xml:space="preserve">	</t>
    </r>
  </si>
  <si>
    <t>22.**年全市社会保险基金收入预算表</t>
  </si>
  <si>
    <t>23.**年全市社会保险基金支出预算表</t>
  </si>
  <si>
    <t>备注：1.标题为市（县、区）的表格，所有地级市、县（区、市）都要公开（空表也需公开）。其中，表4、表5可根据本地区预算编制情况，择一公开。
      2.各表中所列具体收支项目，可根据本地区预算编制情况调整。</t>
  </si>
  <si>
    <t>表1</t>
  </si>
  <si>
    <t>**年全市一般公共预算收入表（代编预算）</t>
  </si>
  <si>
    <t>单位：万元</t>
  </si>
  <si>
    <t>项          目</t>
  </si>
  <si>
    <t>代编预算数</t>
  </si>
  <si>
    <t>一、一般公共预算收入</t>
  </si>
  <si>
    <t>（一）税收收入</t>
  </si>
  <si>
    <t>增值税</t>
  </si>
  <si>
    <t>营业税</t>
  </si>
  <si>
    <t>企业所得税</t>
  </si>
  <si>
    <t>个人所得税</t>
  </si>
  <si>
    <t>资源税</t>
  </si>
  <si>
    <t>城市维护建设税</t>
  </si>
  <si>
    <t>房产税</t>
  </si>
  <si>
    <t>印花税</t>
  </si>
  <si>
    <t>城镇土地使用税</t>
  </si>
  <si>
    <t>土地增值税</t>
  </si>
  <si>
    <t>车船税</t>
  </si>
  <si>
    <t>耕地占用税</t>
  </si>
  <si>
    <t>契税</t>
  </si>
  <si>
    <t>烟叶税</t>
  </si>
  <si>
    <t>环保税</t>
  </si>
  <si>
    <t>其他税收收入</t>
  </si>
  <si>
    <t>……</t>
  </si>
  <si>
    <t>（二）非税收入</t>
  </si>
  <si>
    <t>专项收入</t>
  </si>
  <si>
    <t>行政事业性收费收入</t>
  </si>
  <si>
    <t>罚没收入</t>
  </si>
  <si>
    <t>国有资本经营收入</t>
  </si>
  <si>
    <t>国有资源(资产)有偿使用收入</t>
  </si>
  <si>
    <t>其他收入</t>
  </si>
  <si>
    <t>二、转移性收入</t>
  </si>
  <si>
    <t>（一）上级补助收入</t>
  </si>
  <si>
    <t xml:space="preserve">     返还性收入</t>
  </si>
  <si>
    <t xml:space="preserve">     一般性转移支付收入</t>
  </si>
  <si>
    <t xml:space="preserve">     专项转移支付收入</t>
  </si>
  <si>
    <t>（二）调入资金等</t>
  </si>
  <si>
    <t>备注：</t>
  </si>
  <si>
    <t>表2</t>
  </si>
  <si>
    <t>**年全市一般公共预算支出表（代编预算）</t>
  </si>
  <si>
    <t>一、一般公共预算支出</t>
  </si>
  <si>
    <t>（一）一般公共服务</t>
  </si>
  <si>
    <t>人大事务</t>
  </si>
  <si>
    <t>政协事务</t>
  </si>
  <si>
    <t>政府办公厅（室）及相关机构事务</t>
  </si>
  <si>
    <t>发展与改革事务</t>
  </si>
  <si>
    <t>统计信息事务</t>
  </si>
  <si>
    <t>财政事务</t>
  </si>
  <si>
    <t>税收事务</t>
  </si>
  <si>
    <t>审计事务</t>
  </si>
  <si>
    <t>海关事务</t>
  </si>
  <si>
    <t>人力资源事务</t>
  </si>
  <si>
    <t>纪检监察事务</t>
  </si>
  <si>
    <t>商贸事务</t>
  </si>
  <si>
    <t>知识产权事务</t>
  </si>
  <si>
    <t>工商行政管理事务</t>
  </si>
  <si>
    <t>质量技术监督与检验检疫事务</t>
  </si>
  <si>
    <t>民族事务</t>
  </si>
  <si>
    <t>宗教事务</t>
  </si>
  <si>
    <t>港澳台侨事务</t>
  </si>
  <si>
    <t>档案事务</t>
  </si>
  <si>
    <t>民主党派及工商联事务</t>
  </si>
  <si>
    <t>群众团体事务</t>
  </si>
  <si>
    <t>党委办公厅（室）及相关机构事务</t>
  </si>
  <si>
    <t>组织事务</t>
  </si>
  <si>
    <t>宣传事务</t>
  </si>
  <si>
    <t>统战事务</t>
  </si>
  <si>
    <t>对外联络事务</t>
  </si>
  <si>
    <t>其他共产党事务支出</t>
  </si>
  <si>
    <t xml:space="preserve">    其他一般公共服务支出</t>
  </si>
  <si>
    <t>（二）国防</t>
  </si>
  <si>
    <t>（三）公共安全</t>
  </si>
  <si>
    <t>其中：武装警察</t>
  </si>
  <si>
    <t>公安</t>
  </si>
  <si>
    <t>检察</t>
  </si>
  <si>
    <t>法院</t>
  </si>
  <si>
    <t>司法</t>
  </si>
  <si>
    <t>监狱</t>
  </si>
  <si>
    <t>强制隔离戒毒</t>
  </si>
  <si>
    <t xml:space="preserve">    缉私警察</t>
  </si>
  <si>
    <t>（四）教育</t>
  </si>
  <si>
    <t>教育管理事务</t>
  </si>
  <si>
    <t>普通教育</t>
  </si>
  <si>
    <t>职业教育</t>
  </si>
  <si>
    <t>成人教育</t>
  </si>
  <si>
    <t>广播电视教育</t>
  </si>
  <si>
    <t>留学教育</t>
  </si>
  <si>
    <t>特殊教育</t>
  </si>
  <si>
    <t>进修及培训</t>
  </si>
  <si>
    <t>教育费附加安排的支出</t>
  </si>
  <si>
    <t xml:space="preserve">    其他教育支出</t>
  </si>
  <si>
    <t>（五）科学技术</t>
  </si>
  <si>
    <t>科学技术管理事务</t>
  </si>
  <si>
    <t>基础研究</t>
  </si>
  <si>
    <t>应用研究</t>
  </si>
  <si>
    <t>技术研究与开发</t>
  </si>
  <si>
    <t>科技条件与服务</t>
  </si>
  <si>
    <t>社会科学</t>
  </si>
  <si>
    <t>科学技术普及</t>
  </si>
  <si>
    <t>科技交流与合作</t>
  </si>
  <si>
    <t>科技重大项目</t>
  </si>
  <si>
    <t xml:space="preserve">    其他科学技术支出</t>
  </si>
  <si>
    <t>（六）文化体育与传媒</t>
  </si>
  <si>
    <t>文化</t>
  </si>
  <si>
    <t>文物</t>
  </si>
  <si>
    <t>体育</t>
  </si>
  <si>
    <t>新闻出版广播影视</t>
  </si>
  <si>
    <t xml:space="preserve">    其他文化体育与传媒支出</t>
  </si>
  <si>
    <t>（七）社会保障和就业</t>
  </si>
  <si>
    <t>人力资源和社会保障管理事务</t>
  </si>
  <si>
    <t>民政管理事务</t>
  </si>
  <si>
    <t>补充全国社会保障基金</t>
  </si>
  <si>
    <t>行政事业单位离退休</t>
  </si>
  <si>
    <t>企业改革补助</t>
  </si>
  <si>
    <t>就业补助</t>
  </si>
  <si>
    <t>抚恤</t>
  </si>
  <si>
    <t>退役安置</t>
  </si>
  <si>
    <t>社会福利</t>
  </si>
  <si>
    <t>残疾人事业</t>
  </si>
  <si>
    <t>自然灾害生活救助</t>
  </si>
  <si>
    <t>红十字事业</t>
  </si>
  <si>
    <t>最低生活保障</t>
  </si>
  <si>
    <t>临时救助</t>
  </si>
  <si>
    <t>特困人员供养</t>
  </si>
  <si>
    <t>补充道路交通事故社会救助基金</t>
  </si>
  <si>
    <t>其他生活救助</t>
  </si>
  <si>
    <t>财政对基本养老保险基金的补助</t>
  </si>
  <si>
    <t>财政对其他社会保险基金的补助</t>
  </si>
  <si>
    <t xml:space="preserve">    其他社会保障和就业支出</t>
  </si>
  <si>
    <t>（八）医疗卫生与计划生育</t>
  </si>
  <si>
    <t>医疗卫生与计划生育管理事务</t>
  </si>
  <si>
    <t>公立医院</t>
  </si>
  <si>
    <t>基层医疗卫生机构</t>
  </si>
  <si>
    <t>公共卫生</t>
  </si>
  <si>
    <t>中医药</t>
  </si>
  <si>
    <t>计划生育事务</t>
  </si>
  <si>
    <t>食品和药品监督管理事务</t>
  </si>
  <si>
    <t>行政事业单位医疗</t>
  </si>
  <si>
    <t>财政对基本医疗保险基金的补助</t>
  </si>
  <si>
    <t>医疗救助</t>
  </si>
  <si>
    <t>优抚对象医疗</t>
  </si>
  <si>
    <t>其他医疗卫生与计划生育支出</t>
  </si>
  <si>
    <t>（九）节能环保</t>
  </si>
  <si>
    <t>环境保护管理事务</t>
  </si>
  <si>
    <t>环境监测与监察</t>
  </si>
  <si>
    <t>污染防治</t>
  </si>
  <si>
    <t>自然生态保护</t>
  </si>
  <si>
    <t>天然林保护</t>
  </si>
  <si>
    <t>风沙荒漠治理</t>
  </si>
  <si>
    <t>能源节约利用</t>
  </si>
  <si>
    <t>污染减排</t>
  </si>
  <si>
    <t>可再生能源</t>
  </si>
  <si>
    <t>循环经济</t>
  </si>
  <si>
    <t>能源管理事务</t>
  </si>
  <si>
    <t xml:space="preserve">    其他节能环保支出</t>
  </si>
  <si>
    <t>（十）城乡社区</t>
  </si>
  <si>
    <t>城乡社区管理事务</t>
  </si>
  <si>
    <t>城乡社区规划与管理</t>
  </si>
  <si>
    <t>城乡社区公共设施</t>
  </si>
  <si>
    <t>城乡社区环境卫生</t>
  </si>
  <si>
    <t>建设市场管理与监督</t>
  </si>
  <si>
    <t xml:space="preserve">    其他城乡社区支出</t>
  </si>
  <si>
    <t>（十一）农林水</t>
  </si>
  <si>
    <t>农业</t>
  </si>
  <si>
    <t>林业</t>
  </si>
  <si>
    <t>水利</t>
  </si>
  <si>
    <t>扶贫</t>
  </si>
  <si>
    <t>农业综合开发</t>
  </si>
  <si>
    <t>农村综合改革</t>
  </si>
  <si>
    <t>普惠金融发展支出</t>
  </si>
  <si>
    <t>目标价格补贴</t>
  </si>
  <si>
    <t xml:space="preserve">    其他农林水支出</t>
  </si>
  <si>
    <t>（十二）交通运输</t>
  </si>
  <si>
    <t>公路水路运输</t>
  </si>
  <si>
    <t>铁路运输</t>
  </si>
  <si>
    <t>民用航空运输</t>
  </si>
  <si>
    <t>成品油价格改革对交通运输的补贴</t>
  </si>
  <si>
    <t>邮政业支出</t>
  </si>
  <si>
    <t>车辆购置税支出</t>
  </si>
  <si>
    <t xml:space="preserve">    其他交通运输支出</t>
  </si>
  <si>
    <t>（十三）资源勘探信息等</t>
  </si>
  <si>
    <t>资源勘探开发</t>
  </si>
  <si>
    <t>制造业</t>
  </si>
  <si>
    <t>建筑业</t>
  </si>
  <si>
    <t>工业和信息产业监管</t>
  </si>
  <si>
    <t>安全生产监管</t>
  </si>
  <si>
    <t>国有资产监管</t>
  </si>
  <si>
    <t>支持中小企业发展和管理支出</t>
  </si>
  <si>
    <t xml:space="preserve">    其他资源勘探信息等支出</t>
  </si>
  <si>
    <t>（十四）商业服务业等</t>
  </si>
  <si>
    <t>商业流通事务</t>
  </si>
  <si>
    <t>旅游业管理与服务支出</t>
  </si>
  <si>
    <t>涉外发展服务支出</t>
  </si>
  <si>
    <t xml:space="preserve">    其他商业服务业等支出</t>
  </si>
  <si>
    <t>（十五）金融</t>
  </si>
  <si>
    <t>金融部门行政支出</t>
  </si>
  <si>
    <t>金融部门监管支出</t>
  </si>
  <si>
    <t>金融发展支出</t>
  </si>
  <si>
    <t xml:space="preserve">    其他金融支出</t>
  </si>
  <si>
    <t>（十六）援助其他地区</t>
  </si>
  <si>
    <t>一般公共服务</t>
  </si>
  <si>
    <t>文化体育与传媒</t>
  </si>
  <si>
    <t xml:space="preserve">    其他支出</t>
  </si>
  <si>
    <t>（十七）国土海洋气象等</t>
  </si>
  <si>
    <t>国土资源事务</t>
  </si>
  <si>
    <t>海洋管理事务</t>
  </si>
  <si>
    <t>测绘事务</t>
  </si>
  <si>
    <t>地震事务</t>
  </si>
  <si>
    <t>气象事务</t>
  </si>
  <si>
    <t xml:space="preserve">    其他国土海洋气象等支出</t>
  </si>
  <si>
    <t>（十八）住房保障</t>
  </si>
  <si>
    <t>保障性安居工程支出</t>
  </si>
  <si>
    <t>住房改革支出</t>
  </si>
  <si>
    <t xml:space="preserve">    城乡社区住宅</t>
  </si>
  <si>
    <t>（十九）粮油物资储备</t>
  </si>
  <si>
    <t>粮油事务</t>
  </si>
  <si>
    <t>物资事务</t>
  </si>
  <si>
    <t>能源储备</t>
  </si>
  <si>
    <t>粮油储备</t>
  </si>
  <si>
    <t xml:space="preserve">    重要商品储备</t>
  </si>
  <si>
    <t>（二十）预备费</t>
  </si>
  <si>
    <t>（二十一）其他支出</t>
  </si>
  <si>
    <t>（二十二）债务付息支出</t>
  </si>
  <si>
    <t xml:space="preserve">    地方政府一般债务付息支出</t>
  </si>
  <si>
    <t xml:space="preserve">    ……</t>
  </si>
  <si>
    <t>（二十三）债务发行费用支出</t>
  </si>
  <si>
    <t xml:space="preserve">    地方政府一般债务发行费用支出</t>
  </si>
  <si>
    <t>二、转移性支出</t>
  </si>
  <si>
    <t xml:space="preserve">    上解上级支出</t>
  </si>
  <si>
    <t xml:space="preserve">    调出资金等</t>
  </si>
  <si>
    <t>三、债务还本支出</t>
  </si>
  <si>
    <t>表3</t>
  </si>
  <si>
    <t>预算数</t>
  </si>
  <si>
    <t>收入总计</t>
  </si>
  <si>
    <r>
      <rPr>
        <sz val="12"/>
        <rFont val="宋体"/>
        <family val="3"/>
        <charset val="134"/>
      </rPr>
      <t xml:space="preserve">   </t>
    </r>
    <r>
      <rPr>
        <sz val="12"/>
        <rFont val="宋体"/>
        <family val="3"/>
        <charset val="134"/>
      </rPr>
      <t>增值税</t>
    </r>
  </si>
  <si>
    <r>
      <rPr>
        <sz val="12"/>
        <rFont val="宋体"/>
        <family val="3"/>
        <charset val="134"/>
      </rPr>
      <t xml:space="preserve">   </t>
    </r>
    <r>
      <rPr>
        <sz val="12"/>
        <rFont val="宋体"/>
        <family val="3"/>
        <charset val="134"/>
      </rPr>
      <t>营业税</t>
    </r>
  </si>
  <si>
    <r>
      <rPr>
        <sz val="12"/>
        <rFont val="宋体"/>
        <family val="3"/>
        <charset val="134"/>
      </rPr>
      <t xml:space="preserve">   </t>
    </r>
    <r>
      <rPr>
        <sz val="12"/>
        <rFont val="宋体"/>
        <family val="3"/>
        <charset val="134"/>
      </rPr>
      <t>企业所得税</t>
    </r>
  </si>
  <si>
    <r>
      <rPr>
        <sz val="12"/>
        <rFont val="宋体"/>
        <family val="3"/>
        <charset val="134"/>
      </rPr>
      <t xml:space="preserve">   </t>
    </r>
    <r>
      <rPr>
        <sz val="12"/>
        <rFont val="宋体"/>
        <family val="3"/>
        <charset val="134"/>
      </rPr>
      <t>个人所得税</t>
    </r>
  </si>
  <si>
    <t xml:space="preserve">   ……</t>
  </si>
  <si>
    <r>
      <rPr>
        <sz val="12"/>
        <rFont val="宋体"/>
        <family val="3"/>
        <charset val="134"/>
      </rPr>
      <t xml:space="preserve">   </t>
    </r>
    <r>
      <rPr>
        <sz val="12"/>
        <rFont val="宋体"/>
        <family val="3"/>
        <charset val="134"/>
      </rPr>
      <t>专项收入</t>
    </r>
  </si>
  <si>
    <t xml:space="preserve">   其中：……</t>
  </si>
  <si>
    <r>
      <rPr>
        <sz val="12"/>
        <rFont val="宋体"/>
        <family val="3"/>
        <charset val="134"/>
      </rPr>
      <t xml:space="preserve">   </t>
    </r>
    <r>
      <rPr>
        <sz val="12"/>
        <rFont val="宋体"/>
        <family val="3"/>
        <charset val="134"/>
      </rPr>
      <t>行政事业性收费收入</t>
    </r>
  </si>
  <si>
    <t>其中：……</t>
  </si>
  <si>
    <r>
      <rPr>
        <sz val="12"/>
        <rFont val="宋体"/>
        <family val="3"/>
        <charset val="134"/>
      </rPr>
      <t xml:space="preserve">   </t>
    </r>
    <r>
      <rPr>
        <sz val="12"/>
        <rFont val="宋体"/>
        <family val="3"/>
        <charset val="134"/>
      </rPr>
      <t>罚没收入</t>
    </r>
  </si>
  <si>
    <t xml:space="preserve">    其中：……</t>
  </si>
  <si>
    <r>
      <rPr>
        <sz val="12"/>
        <rFont val="宋体"/>
        <family val="3"/>
        <charset val="134"/>
      </rPr>
      <t xml:space="preserve">   </t>
    </r>
    <r>
      <rPr>
        <sz val="12"/>
        <rFont val="宋体"/>
        <family val="3"/>
        <charset val="134"/>
      </rPr>
      <t>国有资源（资产）有偿使用收入</t>
    </r>
  </si>
  <si>
    <r>
      <rPr>
        <sz val="12"/>
        <rFont val="宋体"/>
        <family val="3"/>
        <charset val="134"/>
      </rPr>
      <t xml:space="preserve">   </t>
    </r>
    <r>
      <rPr>
        <sz val="12"/>
        <rFont val="宋体"/>
        <family val="3"/>
        <charset val="134"/>
      </rPr>
      <t>其他收入</t>
    </r>
  </si>
  <si>
    <t xml:space="preserve">      返还性收入</t>
  </si>
  <si>
    <t xml:space="preserve">      一般性转移支付收入</t>
  </si>
  <si>
    <t xml:space="preserve">      专项转移支付收入</t>
  </si>
  <si>
    <t>（二）下级上解收入</t>
  </si>
  <si>
    <t>（三）调入资金</t>
  </si>
  <si>
    <t>动用预算稳定调节基金</t>
  </si>
  <si>
    <t>政府性基金预算调入资金</t>
  </si>
  <si>
    <t>国有资本经营预算调入资金</t>
  </si>
  <si>
    <t>其他调入资金</t>
  </si>
  <si>
    <t>表4</t>
  </si>
  <si>
    <t>项目</t>
  </si>
  <si>
    <t>一、一般公共服务</t>
  </si>
  <si>
    <t>二、国防</t>
  </si>
  <si>
    <t>三、公共安全</t>
  </si>
  <si>
    <t>四、教育</t>
  </si>
  <si>
    <t>五、科学技术</t>
  </si>
  <si>
    <t>六、文化体育与传媒</t>
  </si>
  <si>
    <t>七、社会保障和就业</t>
  </si>
  <si>
    <t>八、医疗卫生与计划生育</t>
  </si>
  <si>
    <t>九、节能环保</t>
  </si>
  <si>
    <t>十、城乡社区</t>
  </si>
  <si>
    <t>十一、农林水</t>
  </si>
  <si>
    <t>十二、交通运输</t>
  </si>
  <si>
    <t>十三、资源勘探信息等</t>
  </si>
  <si>
    <t>十四、商业服务业等</t>
  </si>
  <si>
    <t>十五、金融</t>
  </si>
  <si>
    <t>十六、国土海洋气象等</t>
  </si>
  <si>
    <t>十七、住房保障</t>
  </si>
  <si>
    <t>十八、粮油物资储备</t>
  </si>
  <si>
    <t>十九、其他支出</t>
  </si>
  <si>
    <t>本级支出小计</t>
  </si>
  <si>
    <t xml:space="preserve">二十、返还性支出 </t>
  </si>
  <si>
    <t>二十一、一般性转移支付</t>
  </si>
  <si>
    <t>二十二、专项转移支付</t>
  </si>
  <si>
    <t>二十三、上解上级支出</t>
  </si>
  <si>
    <t>二十四、援助其他地区</t>
  </si>
  <si>
    <t>二十五、预备费</t>
  </si>
  <si>
    <t>二十六、债务还本支出</t>
  </si>
  <si>
    <t>二十七、债务付息支出</t>
  </si>
  <si>
    <t>支出总计</t>
  </si>
  <si>
    <t>表5</t>
  </si>
  <si>
    <t>基本支出</t>
  </si>
  <si>
    <t xml:space="preserve">    机关工资福利支出</t>
  </si>
  <si>
    <t xml:space="preserve">    机关商品和服务支出</t>
  </si>
  <si>
    <t xml:space="preserve">    机关资本性支出（一）</t>
  </si>
  <si>
    <t>项目支出</t>
  </si>
  <si>
    <t>二、对下级税收返还及转移支付</t>
  </si>
  <si>
    <t xml:space="preserve">    转移性支出</t>
  </si>
  <si>
    <t xml:space="preserve">       上下级政府间转移性支出</t>
  </si>
  <si>
    <t>三、上解上级支出</t>
  </si>
  <si>
    <t>四、援助其他地区</t>
  </si>
  <si>
    <t xml:space="preserve">       援助其他地区支出</t>
  </si>
  <si>
    <t>五、预备费</t>
  </si>
  <si>
    <t xml:space="preserve">    预备费及预留</t>
  </si>
  <si>
    <t xml:space="preserve">        预备费</t>
  </si>
  <si>
    <t>六、债务还本支出</t>
  </si>
  <si>
    <t xml:space="preserve">    债务还本支出</t>
  </si>
  <si>
    <t xml:space="preserve">        国内债务还本</t>
  </si>
  <si>
    <t>七、债务付息支出</t>
  </si>
  <si>
    <t xml:space="preserve">    债务利息及费用支出</t>
  </si>
  <si>
    <t xml:space="preserve">        国内债务付息</t>
  </si>
  <si>
    <t>表6</t>
  </si>
  <si>
    <t xml:space="preserve">     单位：万元</t>
  </si>
  <si>
    <t>功能分类</t>
  </si>
  <si>
    <t xml:space="preserve">      行政运行</t>
  </si>
  <si>
    <t xml:space="preserve">      一般行政管理事务</t>
  </si>
  <si>
    <t xml:space="preserve">      人大会议</t>
  </si>
  <si>
    <t xml:space="preserve">      人大立法</t>
  </si>
  <si>
    <t xml:space="preserve">      人大监督</t>
  </si>
  <si>
    <t xml:space="preserve">      人大代表履职能力提升</t>
  </si>
  <si>
    <t xml:space="preserve">      代表工作</t>
  </si>
  <si>
    <t xml:space="preserve">      人大信访工作</t>
  </si>
  <si>
    <t xml:space="preserve">      事业运行</t>
  </si>
  <si>
    <t xml:space="preserve">      其他人大事务支出</t>
  </si>
  <si>
    <t xml:space="preserve">      机关服务</t>
  </si>
  <si>
    <t xml:space="preserve">      政协会议</t>
  </si>
  <si>
    <t xml:space="preserve">      委员视察</t>
  </si>
  <si>
    <t xml:space="preserve">      参政议政</t>
  </si>
  <si>
    <t xml:space="preserve">      其他政协事务支出</t>
  </si>
  <si>
    <t xml:space="preserve">      法制建设</t>
  </si>
  <si>
    <t xml:space="preserve">      参事事务</t>
  </si>
  <si>
    <t xml:space="preserve">      其他政府办公厅（室）及相关机构事务支出</t>
  </si>
  <si>
    <t xml:space="preserve">      战略规划与实施</t>
  </si>
  <si>
    <t xml:space="preserve">      社会事业发展规划</t>
  </si>
  <si>
    <t xml:space="preserve">      物价管理</t>
  </si>
  <si>
    <t xml:space="preserve">      其他发展与改革事务支出</t>
  </si>
  <si>
    <t xml:space="preserve">      专项统计业务</t>
  </si>
  <si>
    <t xml:space="preserve">      统计管理</t>
  </si>
  <si>
    <t xml:space="preserve">      专项普查活动</t>
  </si>
  <si>
    <t xml:space="preserve">      统计抽样调查</t>
  </si>
  <si>
    <t xml:space="preserve">      其他统计信息事务支出</t>
  </si>
  <si>
    <t xml:space="preserve">      财政国库业务</t>
  </si>
  <si>
    <t xml:space="preserve">      财政监察</t>
  </si>
  <si>
    <t xml:space="preserve">      信息化建设</t>
  </si>
  <si>
    <t xml:space="preserve">      其他财政事务支出</t>
  </si>
  <si>
    <t xml:space="preserve">      税务办案</t>
  </si>
  <si>
    <t xml:space="preserve">      税务登记证及发票管理</t>
  </si>
  <si>
    <t xml:space="preserve">      代扣代收代征税款手续费</t>
  </si>
  <si>
    <t xml:space="preserve">      税务宣传</t>
  </si>
  <si>
    <t xml:space="preserve">      协税护税</t>
  </si>
  <si>
    <t xml:space="preserve">      其他税收事务支出</t>
  </si>
  <si>
    <t xml:space="preserve">      审计业务</t>
  </si>
  <si>
    <t xml:space="preserve">      审计管理</t>
  </si>
  <si>
    <t xml:space="preserve">      其他审计事务支出</t>
  </si>
  <si>
    <t xml:space="preserve">      缉私办案</t>
  </si>
  <si>
    <t xml:space="preserve">      军队转业干部安置</t>
  </si>
  <si>
    <t xml:space="preserve">      博士后日常经费</t>
  </si>
  <si>
    <t xml:space="preserve">      引进人才费用</t>
  </si>
  <si>
    <t xml:space="preserve">      公务员履职能力提升</t>
  </si>
  <si>
    <t xml:space="preserve">      其他人力资源事务支出</t>
  </si>
  <si>
    <t xml:space="preserve">      大案要案查处</t>
  </si>
  <si>
    <t xml:space="preserve">      派驻派出机构</t>
  </si>
  <si>
    <t xml:space="preserve">      其他纪检监察事务支出</t>
  </si>
  <si>
    <t xml:space="preserve">      对外贸易管理</t>
  </si>
  <si>
    <t xml:space="preserve">      外资管理</t>
  </si>
  <si>
    <t xml:space="preserve">      招商引资</t>
  </si>
  <si>
    <t xml:space="preserve">      其他商贸事务支出</t>
  </si>
  <si>
    <t xml:space="preserve">      专利审批</t>
  </si>
  <si>
    <t xml:space="preserve">      专利执法</t>
  </si>
  <si>
    <t xml:space="preserve">      知识产权宏观管理</t>
  </si>
  <si>
    <t xml:space="preserve">      其他知识产权事务支出</t>
  </si>
  <si>
    <t xml:space="preserve">      工商行政管理专项</t>
  </si>
  <si>
    <t xml:space="preserve">      执法办案专项</t>
  </si>
  <si>
    <t xml:space="preserve">      其他工商行政管理事务支出</t>
  </si>
  <si>
    <t xml:space="preserve">      质量技术监督行政执法及业务管理</t>
  </si>
  <si>
    <t xml:space="preserve">      质量技术监督技术支持</t>
  </si>
  <si>
    <t xml:space="preserve">      标准化管理</t>
  </si>
  <si>
    <t xml:space="preserve">      其他质量技术监督与检验检疫事务支出</t>
  </si>
  <si>
    <t xml:space="preserve">      其他民族事务支出</t>
  </si>
  <si>
    <t xml:space="preserve">      宗教工作专项</t>
  </si>
  <si>
    <t xml:space="preserve">      其他宗教事务支出</t>
  </si>
  <si>
    <t xml:space="preserve">      港澳事务</t>
  </si>
  <si>
    <t xml:space="preserve">      华侨事务</t>
  </si>
  <si>
    <t xml:space="preserve">      其他港澳台侨事务支出</t>
  </si>
  <si>
    <t xml:space="preserve">      档案馆</t>
  </si>
  <si>
    <t xml:space="preserve">      其他档案事务支出</t>
  </si>
  <si>
    <t xml:space="preserve">      其他民主党派及工商联事务支出</t>
  </si>
  <si>
    <t xml:space="preserve">      其他群众团体事务支出</t>
  </si>
  <si>
    <t xml:space="preserve">      专项业务</t>
  </si>
  <si>
    <t xml:space="preserve">      其他党委办公厅（室）及相关机构事务支出</t>
  </si>
  <si>
    <t xml:space="preserve">      其他组织事务支出</t>
  </si>
  <si>
    <t xml:space="preserve">      其他统战事务支出</t>
  </si>
  <si>
    <t xml:space="preserve">      其他对外联络事务支出</t>
  </si>
  <si>
    <t xml:space="preserve">      其他共产党事务支出</t>
  </si>
  <si>
    <t xml:space="preserve">      其他一般公共服务支出</t>
  </si>
  <si>
    <t xml:space="preserve">      其他教育管理事务支出</t>
  </si>
  <si>
    <t xml:space="preserve">      学前教育</t>
  </si>
  <si>
    <t xml:space="preserve">      小学教育</t>
  </si>
  <si>
    <t xml:space="preserve">      初中教育</t>
  </si>
  <si>
    <t xml:space="preserve">      高中教育</t>
  </si>
  <si>
    <t xml:space="preserve">      高等教育</t>
  </si>
  <si>
    <t xml:space="preserve">      其他普通教育支出</t>
  </si>
  <si>
    <t xml:space="preserve">      初等职业教育</t>
  </si>
  <si>
    <t xml:space="preserve">      中专教育</t>
  </si>
  <si>
    <t xml:space="preserve">      技校教育</t>
  </si>
  <si>
    <t xml:space="preserve">      职业高中教育</t>
  </si>
  <si>
    <t xml:space="preserve">      高等职业教育</t>
  </si>
  <si>
    <t xml:space="preserve">      其他职业教育支出</t>
  </si>
  <si>
    <t xml:space="preserve">      成人初等教育</t>
  </si>
  <si>
    <t xml:space="preserve">      成人高等教育</t>
  </si>
  <si>
    <t xml:space="preserve">      其他成人教育支出</t>
  </si>
  <si>
    <t xml:space="preserve">      其他广播电视教育支出</t>
  </si>
  <si>
    <t xml:space="preserve">      特殊学校教育</t>
  </si>
  <si>
    <t xml:space="preserve">      教师进修</t>
  </si>
  <si>
    <t xml:space="preserve">      干部教育</t>
  </si>
  <si>
    <t xml:space="preserve">      培训支出</t>
  </si>
  <si>
    <t xml:space="preserve">      其他进修及培训</t>
  </si>
  <si>
    <t xml:space="preserve">      其他科学技术管理事务支出</t>
  </si>
  <si>
    <t xml:space="preserve">      机构运行</t>
  </si>
  <si>
    <t xml:space="preserve">      自然科学基金</t>
  </si>
  <si>
    <t xml:space="preserve">      其他基础研究支出</t>
  </si>
  <si>
    <t xml:space="preserve">      社会公益研究</t>
  </si>
  <si>
    <t xml:space="preserve">      高技术研究</t>
  </si>
  <si>
    <t xml:space="preserve">      其他应用研究支出</t>
  </si>
  <si>
    <t xml:space="preserve">      应用技术研究与开发</t>
  </si>
  <si>
    <t xml:space="preserve">      产业技术研究与开发</t>
  </si>
  <si>
    <t xml:space="preserve">      科技成果转化与扩散</t>
  </si>
  <si>
    <t xml:space="preserve">      其他技术研究与开发支出</t>
  </si>
  <si>
    <t xml:space="preserve">      技术创新服务体系</t>
  </si>
  <si>
    <t xml:space="preserve">      科技条件专项</t>
  </si>
  <si>
    <t xml:space="preserve">      其他科技条件与服务支出</t>
  </si>
  <si>
    <t xml:space="preserve">      社会科学研究机构</t>
  </si>
  <si>
    <t xml:space="preserve">      社会科学研究</t>
  </si>
  <si>
    <t xml:space="preserve">      其他社会科学支出</t>
  </si>
  <si>
    <t xml:space="preserve">      科普活动</t>
  </si>
  <si>
    <t xml:space="preserve">      青少年科技活动</t>
  </si>
  <si>
    <t xml:space="preserve">      学术交流活动</t>
  </si>
  <si>
    <t xml:space="preserve">      科技馆站</t>
  </si>
  <si>
    <t xml:space="preserve">      其他科学技术普及支出</t>
  </si>
  <si>
    <t xml:space="preserve">      其他科技交流与合作支出</t>
  </si>
  <si>
    <t xml:space="preserve">      科技奖励</t>
  </si>
  <si>
    <t xml:space="preserve">      转制科研机构</t>
  </si>
  <si>
    <t xml:space="preserve">      其他科学技术支出</t>
  </si>
  <si>
    <t xml:space="preserve">      图书馆</t>
  </si>
  <si>
    <t xml:space="preserve">      文化展示及纪念机构</t>
  </si>
  <si>
    <t xml:space="preserve">      艺术表演场所</t>
  </si>
  <si>
    <t xml:space="preserve">      艺术表演团体</t>
  </si>
  <si>
    <t xml:space="preserve">      群众文化</t>
  </si>
  <si>
    <t xml:space="preserve">      文化交流与合作</t>
  </si>
  <si>
    <t xml:space="preserve">      文化创作与保护</t>
  </si>
  <si>
    <t xml:space="preserve">      文化市场管理</t>
  </si>
  <si>
    <t xml:space="preserve">      其他文化支出</t>
  </si>
  <si>
    <t xml:space="preserve">      文物保护</t>
  </si>
  <si>
    <t xml:space="preserve">      博物馆</t>
  </si>
  <si>
    <t xml:space="preserve">      其他文物支出</t>
  </si>
  <si>
    <t xml:space="preserve">      运动项目管理</t>
  </si>
  <si>
    <t xml:space="preserve">      体育竞赛</t>
  </si>
  <si>
    <t xml:space="preserve">      体育训练</t>
  </si>
  <si>
    <t xml:space="preserve">      体育场馆</t>
  </si>
  <si>
    <t xml:space="preserve">      群众体育</t>
  </si>
  <si>
    <t xml:space="preserve">      体育交流与合作</t>
  </si>
  <si>
    <t xml:space="preserve">      其他体育支出</t>
  </si>
  <si>
    <t xml:space="preserve">      广播</t>
  </si>
  <si>
    <t xml:space="preserve">      电视</t>
  </si>
  <si>
    <t xml:space="preserve">      电影</t>
  </si>
  <si>
    <t xml:space="preserve">      出版发行</t>
  </si>
  <si>
    <t xml:space="preserve">      其他新闻出版广播影视支出</t>
  </si>
  <si>
    <t xml:space="preserve">      其他文化体育与传媒支出</t>
  </si>
  <si>
    <t xml:space="preserve">      就业管理事务</t>
  </si>
  <si>
    <t xml:space="preserve">      社会保险经办机构</t>
  </si>
  <si>
    <t xml:space="preserve">      公共就业服务和职业技能鉴定机构</t>
  </si>
  <si>
    <t xml:space="preserve">      其他人力资源和社会保障管理事务支出</t>
  </si>
  <si>
    <t xml:space="preserve">      拥军优属</t>
  </si>
  <si>
    <t xml:space="preserve">      民间组织管理</t>
  </si>
  <si>
    <t xml:space="preserve">      行政区划和地名管理</t>
  </si>
  <si>
    <t xml:space="preserve">      部队供应</t>
  </si>
  <si>
    <t xml:space="preserve">      其他民政管理事务支出</t>
  </si>
  <si>
    <t xml:space="preserve">      归口管理的行政单位离退休</t>
  </si>
  <si>
    <t xml:space="preserve">      事业单位离退休</t>
  </si>
  <si>
    <t xml:space="preserve">      离退休人员管理机构</t>
  </si>
  <si>
    <t xml:space="preserve">      未归口管理的行政单位离退休</t>
  </si>
  <si>
    <t xml:space="preserve">      机关事业单位基本养老保险缴费支出</t>
  </si>
  <si>
    <t xml:space="preserve">      其他行政事业单位离退休支出</t>
  </si>
  <si>
    <t xml:space="preserve">      企业关闭破产补助</t>
  </si>
  <si>
    <t xml:space="preserve">      其他企业改革发展补助</t>
  </si>
  <si>
    <t xml:space="preserve">      职业培训补贴</t>
  </si>
  <si>
    <t xml:space="preserve">      高技能人才培养补助</t>
  </si>
  <si>
    <t xml:space="preserve">      其他就业补助支出</t>
  </si>
  <si>
    <t xml:space="preserve">      死亡抚恤</t>
  </si>
  <si>
    <t xml:space="preserve">      伤残抚恤</t>
  </si>
  <si>
    <t xml:space="preserve">      在乡复员、退伍军人生活补助</t>
  </si>
  <si>
    <t xml:space="preserve">      优抚事业单位支出</t>
  </si>
  <si>
    <t xml:space="preserve">      其他优抚支出</t>
  </si>
  <si>
    <t xml:space="preserve">      退役士兵安置</t>
  </si>
  <si>
    <t xml:space="preserve">      军队移交政府的离退休人员安置</t>
  </si>
  <si>
    <t xml:space="preserve">      军队移交政府离退休干部管理机构</t>
  </si>
  <si>
    <t xml:space="preserve">      其他退役安置支出</t>
  </si>
  <si>
    <t xml:space="preserve">      儿童福利</t>
  </si>
  <si>
    <t xml:space="preserve">      老年福利</t>
  </si>
  <si>
    <t xml:space="preserve">      社会福利事业单位</t>
  </si>
  <si>
    <t xml:space="preserve">      其他社会福利支出</t>
  </si>
  <si>
    <t xml:space="preserve">      残疾人康复</t>
  </si>
  <si>
    <t xml:space="preserve">      残疾人就业和扶贫</t>
  </si>
  <si>
    <t xml:space="preserve">      其他残疾人事业支出</t>
  </si>
  <si>
    <t xml:space="preserve">      地方自然灾害生活补助</t>
  </si>
  <si>
    <t xml:space="preserve">      其他自然灾害生活救助支出</t>
  </si>
  <si>
    <t xml:space="preserve">      其他红十字事业支出</t>
  </si>
  <si>
    <t xml:space="preserve">      城市最低生活保障金支出</t>
  </si>
  <si>
    <t xml:space="preserve">      流浪乞讨人员救助支出</t>
  </si>
  <si>
    <t xml:space="preserve">      交强险营业税补助基金支出</t>
  </si>
  <si>
    <t xml:space="preserve">      财政对企业职工基本养老保险基金的补助</t>
  </si>
  <si>
    <t xml:space="preserve">      财政对其他基本养老保险基金的补助</t>
  </si>
  <si>
    <t xml:space="preserve">      其他医疗卫生与计划生育管理事务支出</t>
  </si>
  <si>
    <t xml:space="preserve">      综合医院</t>
  </si>
  <si>
    <t xml:space="preserve">      中医（民族）医院</t>
  </si>
  <si>
    <t xml:space="preserve">      精神病医院</t>
  </si>
  <si>
    <t xml:space="preserve">      其他专科医院</t>
  </si>
  <si>
    <t xml:space="preserve">      行业医院</t>
  </si>
  <si>
    <t xml:space="preserve">      其他公立医院支出</t>
  </si>
  <si>
    <t xml:space="preserve">      其他基层医疗卫生机构支出</t>
  </si>
  <si>
    <t xml:space="preserve">      疾病预防控制机构</t>
  </si>
  <si>
    <t xml:space="preserve">      卫生监督机构</t>
  </si>
  <si>
    <t xml:space="preserve">      妇幼保健机构</t>
  </si>
  <si>
    <t xml:space="preserve">      精神卫生机构</t>
  </si>
  <si>
    <t xml:space="preserve">      基本公共卫生服务</t>
  </si>
  <si>
    <t xml:space="preserve">      重大公共卫生专项</t>
  </si>
  <si>
    <t xml:space="preserve">      突发公共卫生事件应急处理</t>
  </si>
  <si>
    <t xml:space="preserve">      其他公共卫生支出</t>
  </si>
  <si>
    <t xml:space="preserve">      事业单位医疗</t>
  </si>
  <si>
    <t xml:space="preserve">      优抚对象医疗补助</t>
  </si>
  <si>
    <t xml:space="preserve">      中医（民族医）药专项</t>
  </si>
  <si>
    <t xml:space="preserve">      其他中医药支出</t>
  </si>
  <si>
    <t xml:space="preserve">      计划生育机构</t>
  </si>
  <si>
    <t xml:space="preserve">      计划生育服务</t>
  </si>
  <si>
    <t xml:space="preserve">      其他计划生育事务支出</t>
  </si>
  <si>
    <t xml:space="preserve">      药品事务</t>
  </si>
  <si>
    <t xml:space="preserve">      医疗器械事务</t>
  </si>
  <si>
    <t xml:space="preserve">      食品安全事务</t>
  </si>
  <si>
    <t xml:space="preserve">      其他食品和药品监督管理事务支出</t>
  </si>
  <si>
    <t xml:space="preserve">      行政单位医疗</t>
  </si>
  <si>
    <t xml:space="preserve">      其他行政事业单位医疗支出</t>
  </si>
  <si>
    <t xml:space="preserve">      财政对城镇职工基本医疗保险基金的补助</t>
  </si>
  <si>
    <t xml:space="preserve">      城乡医疗救助</t>
  </si>
  <si>
    <t xml:space="preserve">      疾病应急救助</t>
  </si>
  <si>
    <t xml:space="preserve">      其他医疗救助支出</t>
  </si>
  <si>
    <t xml:space="preserve">      环境保护宣传</t>
  </si>
  <si>
    <t xml:space="preserve">      其他环境保护管理事务支出</t>
  </si>
  <si>
    <t xml:space="preserve">      其他环境监测与监察支出</t>
  </si>
  <si>
    <t xml:space="preserve">      水体</t>
  </si>
  <si>
    <t xml:space="preserve">      其他污染防治支出</t>
  </si>
  <si>
    <t xml:space="preserve">      天然林保护工程建设</t>
  </si>
  <si>
    <t xml:space="preserve">      环境监测与信息</t>
  </si>
  <si>
    <t xml:space="preserve">      环境执法监察</t>
  </si>
  <si>
    <t xml:space="preserve">      其他污染减排支出</t>
  </si>
  <si>
    <t xml:space="preserve">      其他能源管理事务支出</t>
  </si>
  <si>
    <t xml:space="preserve">      城乡社区规划与管理</t>
  </si>
  <si>
    <t xml:space="preserve">      其他城乡社区支出</t>
  </si>
  <si>
    <t xml:space="preserve">      其他交通运输支出</t>
  </si>
  <si>
    <t xml:space="preserve">      其他资源勘探信息等支出</t>
  </si>
  <si>
    <t xml:space="preserve">      其他商业服务业等支出</t>
  </si>
  <si>
    <t xml:space="preserve">      其他金融支出</t>
  </si>
  <si>
    <t xml:space="preserve">      其他支出</t>
  </si>
  <si>
    <t>表7</t>
  </si>
  <si>
    <t>项         目</t>
  </si>
  <si>
    <t>基本支出合计</t>
  </si>
  <si>
    <t xml:space="preserve">        工资奖金津补贴</t>
  </si>
  <si>
    <t xml:space="preserve">        社会保障缴费</t>
  </si>
  <si>
    <t xml:space="preserve">        住房公积金</t>
  </si>
  <si>
    <t xml:space="preserve">        其他工资福利支出</t>
  </si>
  <si>
    <t xml:space="preserve">        办公经费</t>
  </si>
  <si>
    <t xml:space="preserve">        会议费</t>
  </si>
  <si>
    <t xml:space="preserve">        培训费</t>
  </si>
  <si>
    <t xml:space="preserve">        专用材料购置费</t>
  </si>
  <si>
    <t xml:space="preserve">        委托业务费</t>
  </si>
  <si>
    <t xml:space="preserve">        公务接待费</t>
  </si>
  <si>
    <t xml:space="preserve">        因公出国（境）费用</t>
  </si>
  <si>
    <t xml:space="preserve">        公务用车运行维护费</t>
  </si>
  <si>
    <t xml:space="preserve">        维修（护）费</t>
  </si>
  <si>
    <t xml:space="preserve">        其他商品和服务支出</t>
  </si>
  <si>
    <t xml:space="preserve">        公务用车购置</t>
  </si>
  <si>
    <t xml:space="preserve">        设备购置</t>
  </si>
  <si>
    <t xml:space="preserve">        其他资本性支出</t>
  </si>
  <si>
    <t xml:space="preserve">    对事业单位经常性补助</t>
  </si>
  <si>
    <t xml:space="preserve">        工资福利支出</t>
  </si>
  <si>
    <t xml:space="preserve">        商品和服务支出</t>
  </si>
  <si>
    <t xml:space="preserve">    对事业单位资本性补助</t>
  </si>
  <si>
    <t xml:space="preserve">        资本性支出（一）</t>
  </si>
  <si>
    <t xml:space="preserve">    对个人和家庭的补助</t>
  </si>
  <si>
    <t xml:space="preserve">        社会福利和救助</t>
  </si>
  <si>
    <t xml:space="preserve">        助学金</t>
  </si>
  <si>
    <t xml:space="preserve">        个人农业生产补贴</t>
  </si>
  <si>
    <t xml:space="preserve">        离退休费</t>
  </si>
  <si>
    <t xml:space="preserve">        其他对个人和家庭的补助</t>
  </si>
  <si>
    <t xml:space="preserve">        其他支出</t>
  </si>
  <si>
    <t>表17</t>
  </si>
  <si>
    <t>功能分类编码</t>
  </si>
  <si>
    <t>2018年预算</t>
  </si>
  <si>
    <t>本年预算数为上年预算数的%</t>
  </si>
  <si>
    <t>上一次</t>
  </si>
  <si>
    <t>专项类级</t>
  </si>
  <si>
    <t>校验</t>
  </si>
  <si>
    <t>变动</t>
  </si>
  <si>
    <t>上一次2018年预算</t>
  </si>
  <si>
    <t>一、省级对市县税收返还及转移支付</t>
  </si>
  <si>
    <t>230</t>
  </si>
  <si>
    <t xml:space="preserve"> （一）对市县税收返还</t>
  </si>
  <si>
    <t>23001</t>
  </si>
  <si>
    <t xml:space="preserve">     所得税基数返还支出</t>
  </si>
  <si>
    <t>2300102</t>
  </si>
  <si>
    <t xml:space="preserve">     成品油价格和税费改革税收返还支出</t>
  </si>
  <si>
    <t>2300103</t>
  </si>
  <si>
    <t xml:space="preserve">     增值税税收返还支出</t>
  </si>
  <si>
    <t>2300104</t>
  </si>
  <si>
    <t xml:space="preserve">     增值税“五五分享”税收返还支出</t>
  </si>
  <si>
    <t xml:space="preserve">     消费税税收返还支出</t>
  </si>
  <si>
    <t>2300105</t>
  </si>
  <si>
    <t xml:space="preserve">     其他税收返还支出</t>
  </si>
  <si>
    <t>2300199</t>
  </si>
  <si>
    <t xml:space="preserve"> （二）对市县转移支付</t>
  </si>
  <si>
    <t>23002</t>
  </si>
  <si>
    <t xml:space="preserve">    1.一般性转移支付</t>
  </si>
  <si>
    <t xml:space="preserve">     体制补助支出</t>
  </si>
  <si>
    <t>2300201</t>
  </si>
  <si>
    <t xml:space="preserve">     均衡性转移支付支出</t>
  </si>
  <si>
    <t>2300202</t>
  </si>
  <si>
    <t xml:space="preserve">     县级基本财力保障机制奖补资金支出</t>
  </si>
  <si>
    <t>2300207</t>
  </si>
  <si>
    <t xml:space="preserve">     结算补助支出</t>
  </si>
  <si>
    <t>2300208</t>
  </si>
  <si>
    <t xml:space="preserve">     资源枯竭型城市转移支付补助支出</t>
  </si>
  <si>
    <t>2300212</t>
  </si>
  <si>
    <t xml:space="preserve">     企业事业单位划转补助支出</t>
  </si>
  <si>
    <t>2300214</t>
  </si>
  <si>
    <t xml:space="preserve">     基层公检法司转移支付支出</t>
  </si>
  <si>
    <t>2300220</t>
  </si>
  <si>
    <t xml:space="preserve">     城乡义务教育转移支付支出</t>
  </si>
  <si>
    <t>2300221</t>
  </si>
  <si>
    <t xml:space="preserve">     基本养老金转移支付支出</t>
  </si>
  <si>
    <t>2300222</t>
  </si>
  <si>
    <t xml:space="preserve">     城乡居民医疗保险转移支付支出</t>
  </si>
  <si>
    <t>2300223</t>
  </si>
  <si>
    <t xml:space="preserve">     农村综合改革转移支付支出</t>
  </si>
  <si>
    <t>2300224</t>
  </si>
  <si>
    <t xml:space="preserve">     产粮（油）大县奖励资金支出</t>
  </si>
  <si>
    <t>2300225</t>
  </si>
  <si>
    <t xml:space="preserve">     重点生态功能区转移支付支出</t>
  </si>
  <si>
    <t>2300226</t>
  </si>
  <si>
    <t xml:space="preserve">     固定数额补助支出</t>
  </si>
  <si>
    <t>2300227</t>
  </si>
  <si>
    <t xml:space="preserve">     革命老区转移支付支出</t>
  </si>
  <si>
    <t>2300228</t>
  </si>
  <si>
    <t xml:space="preserve">     民族地区转移支付支出</t>
  </si>
  <si>
    <t>2300229</t>
  </si>
  <si>
    <t xml:space="preserve">     边疆地区转移支付支出</t>
  </si>
  <si>
    <t>2300230</t>
  </si>
  <si>
    <t xml:space="preserve">     贫困地区转移支付支出</t>
  </si>
  <si>
    <t>2300231</t>
  </si>
  <si>
    <t xml:space="preserve">     其他一般性转移支付支出</t>
  </si>
  <si>
    <t>2300299</t>
  </si>
  <si>
    <t xml:space="preserve">   2.专项转移支付</t>
  </si>
  <si>
    <t>23003</t>
  </si>
  <si>
    <t xml:space="preserve">     一般公共服务支出</t>
  </si>
  <si>
    <t>2300301</t>
  </si>
  <si>
    <t xml:space="preserve">       其中：科技创新战略专项资金</t>
  </si>
  <si>
    <t xml:space="preserve">       科技创新战略专项资金</t>
  </si>
  <si>
    <t xml:space="preserve">       区域协调发展战略专项资金</t>
  </si>
  <si>
    <t xml:space="preserve">       省委特支</t>
  </si>
  <si>
    <t xml:space="preserve">       高校毕业生到农村基层支教、支农、支医和扶贫经费补助</t>
  </si>
  <si>
    <t xml:space="preserve">       财政部下达1984以来接收军转干部人员经费和政法增编经费</t>
  </si>
  <si>
    <t xml:space="preserve">       博士后专项经费</t>
  </si>
  <si>
    <t xml:space="preserve">       促进经济发展专项资金</t>
  </si>
  <si>
    <t xml:space="preserve">       社会福利专项资金</t>
  </si>
  <si>
    <t xml:space="preserve">       文化繁荣发展专项资金</t>
  </si>
  <si>
    <t xml:space="preserve">       省总工会困难职工帮扶专项经费</t>
  </si>
  <si>
    <t xml:space="preserve">       精神文明工作专项（慎海雄常委掌握）</t>
  </si>
  <si>
    <t xml:space="preserve">       高校毕业生“三支一扶”计划中央补助资金</t>
  </si>
  <si>
    <t xml:space="preserve">       县级纪检监察机关办案专项经费</t>
  </si>
  <si>
    <t xml:space="preserve">       农业财政管理项目经费</t>
  </si>
  <si>
    <t xml:space="preserve">       县级地方党委政府主要领导干部经济责任异地同步审计及领导干部自然资源资产离任审计经费</t>
  </si>
  <si>
    <t xml:space="preserve">       财政部提前下达2018年高校毕业生“三支一扶”计划中央补助资金</t>
  </si>
  <si>
    <t xml:space="preserve">       促进就业创业发展专项资金</t>
  </si>
  <si>
    <t xml:space="preserve">       党务工作专项（任学锋常委掌握）</t>
  </si>
  <si>
    <t xml:space="preserve">       工商联专项补助资金</t>
  </si>
  <si>
    <t xml:space="preserve">       经信交通工作专项（袁宝成副省长掌握）</t>
  </si>
  <si>
    <t xml:space="preserve">       第六届全省少数民族传统体育运动会经费</t>
  </si>
  <si>
    <t xml:space="preserve">       群团工作专项（邹铭常委掌握）</t>
  </si>
  <si>
    <t xml:space="preserve">       妇女维权与信息服务站项目资金</t>
  </si>
  <si>
    <t xml:space="preserve">       人大工作专项（省人大主任掌握）</t>
  </si>
  <si>
    <t xml:space="preserve">       审计系统自身建设专项经费</t>
  </si>
  <si>
    <t xml:space="preserve">       商贸口岸工作专项（陈云贤同志掌握）</t>
  </si>
  <si>
    <t xml:space="preserve">       “妇女之家”示范点建设项目资金</t>
  </si>
  <si>
    <t xml:space="preserve">       政协专项（政协主席掌握）</t>
  </si>
  <si>
    <t xml:space="preserve">       工商行政管理专项补助经费</t>
  </si>
  <si>
    <t xml:space="preserve">       纪检工作专项（施克辉常委掌握）</t>
  </si>
  <si>
    <t xml:space="preserve">       各地级市立法联系点建设运作项目经费</t>
  </si>
  <si>
    <t xml:space="preserve">       预防腐败工作专项（施克辉常委掌握）</t>
  </si>
  <si>
    <t xml:space="preserve">       民族宗教地区补助专项经费</t>
  </si>
  <si>
    <t xml:space="preserve">       党代表联络工作专项经费</t>
  </si>
  <si>
    <t xml:space="preserve">       党建专款（邹铭常委掌握）</t>
  </si>
  <si>
    <t xml:space="preserve">       农产品成本调查经费</t>
  </si>
  <si>
    <t xml:space="preserve">       省编办境外培训经费</t>
  </si>
  <si>
    <t xml:space="preserve">       统战专款（曾志权常委掌握）</t>
  </si>
  <si>
    <t xml:space="preserve">       农产品价格成本调查工作经费</t>
  </si>
  <si>
    <t xml:space="preserve">     国防支出</t>
  </si>
  <si>
    <t>2300303</t>
  </si>
  <si>
    <t xml:space="preserve">     公共安全支出</t>
  </si>
  <si>
    <t xml:space="preserve">       解决特殊疑难信访问题资金</t>
  </si>
  <si>
    <t>2300304</t>
  </si>
  <si>
    <t xml:space="preserve">       其中：社会治理专项资金</t>
  </si>
  <si>
    <t xml:space="preserve">       调研督察专款（江凌常委掌握）</t>
  </si>
  <si>
    <t xml:space="preserve">       社会治理专项资金</t>
  </si>
  <si>
    <t xml:space="preserve">       缉毒工作经费</t>
  </si>
  <si>
    <t xml:space="preserve">       政府专职消防队员业务经费补助</t>
  </si>
  <si>
    <t xml:space="preserve">       禁毒补助经费</t>
  </si>
  <si>
    <t xml:space="preserve">       财政部提前下达2018年军队转业干部补助经费预算指标（第二批）(2017年接收军队转业干部2018年人员经费）</t>
  </si>
  <si>
    <t xml:space="preserve">     教育支出</t>
  </si>
  <si>
    <t xml:space="preserve">       PPP工作经费</t>
  </si>
  <si>
    <t>2300305</t>
  </si>
  <si>
    <t xml:space="preserve">       其中：教育发展专项资金</t>
  </si>
  <si>
    <t xml:space="preserve">       财政监督检查工作经费</t>
  </si>
  <si>
    <t xml:space="preserve">       教育发展专项资金</t>
  </si>
  <si>
    <t xml:space="preserve">       中职免学费资金</t>
  </si>
  <si>
    <t xml:space="preserve">       农村义务教育薄弱学校改造补助资金</t>
  </si>
  <si>
    <t xml:space="preserve">       行政事业性资产管理经费</t>
  </si>
  <si>
    <t xml:space="preserve">       地方教育附加安排的债务还本付息资金</t>
  </si>
  <si>
    <t xml:space="preserve">       普通高中家庭经济困难学生助学金</t>
  </si>
  <si>
    <t xml:space="preserve">       财政部下达工商行政管理专项补助经费</t>
  </si>
  <si>
    <t xml:space="preserve">       建立健全我省普通高校和高中阶段教育学校家庭经济困难学生资助政策体系——普通高中家庭经济困难学生助学金</t>
  </si>
  <si>
    <t xml:space="preserve">       学前教育困难家庭幼儿生活费补助</t>
  </si>
  <si>
    <t xml:space="preserve">       对台工作专项（曾志权常委掌握）</t>
  </si>
  <si>
    <t xml:space="preserve">       学生资助补助经费（中等职业教育助学）</t>
  </si>
  <si>
    <t xml:space="preserve">       学生资助补助经费（中等职业教育助学）—中职免学费补助资金</t>
  </si>
  <si>
    <t xml:space="preserve">       现代职业教育质量提升计划专项资金--高职部分</t>
  </si>
  <si>
    <t xml:space="preserve">       财政部提前下达2018年解决特殊疑难信访问题补助经费</t>
  </si>
  <si>
    <t xml:space="preserve">       现代职业教育质量提升计划专项资金--中职部分</t>
  </si>
  <si>
    <t xml:space="preserve">       支持学前教育发展资金</t>
  </si>
  <si>
    <t xml:space="preserve">       债务管理工作经费</t>
  </si>
  <si>
    <t xml:space="preserve">       广东以色列理工学院基本建设和办学补助</t>
  </si>
  <si>
    <t xml:space="preserve">       学生资助补助经费——技工院校中职免学费补助资金</t>
  </si>
  <si>
    <t xml:space="preserve">       税政工作经费</t>
  </si>
  <si>
    <t xml:space="preserve">       教育精准扶贫项目</t>
  </si>
  <si>
    <t xml:space="preserve">       行政事业国有资产出租出借成本性和工作经费支出(广东省中小企业服务中心，公益一类）</t>
  </si>
  <si>
    <t xml:space="preserve">       国家励志奖学金及普通高校助学金</t>
  </si>
  <si>
    <t xml:space="preserve">       财政部下达农产品成本调查经费</t>
  </si>
  <si>
    <t xml:space="preserve">       少数民族地区少数民族大学生资助资金</t>
  </si>
  <si>
    <t xml:space="preserve">       中等职业学校国家助学金</t>
  </si>
  <si>
    <t xml:space="preserve">       世行贷款项目配套资金</t>
  </si>
  <si>
    <t xml:space="preserve">       学生资助补助经费（普通高中助学）</t>
  </si>
  <si>
    <t xml:space="preserve">       财政部提前下达2018年边海防基础设施维护费</t>
  </si>
  <si>
    <t xml:space="preserve">       学生资助补助经费（高等教育）</t>
  </si>
  <si>
    <t xml:space="preserve">       财政部提前下达2018年人民防空经费</t>
  </si>
  <si>
    <t xml:space="preserve">       特殊教育补助经费</t>
  </si>
  <si>
    <t xml:space="preserve">       学生资助补助经费（普通高中助学）--普通高中免学费补助资金</t>
  </si>
  <si>
    <t xml:space="preserve">       学生资助补助经费——技工院校中职助学金补助资金</t>
  </si>
  <si>
    <t xml:space="preserve">       研究生国家助学金</t>
  </si>
  <si>
    <t xml:space="preserve">       武警、消防、边防后勤保障资金</t>
  </si>
  <si>
    <t xml:space="preserve">       高等学校家庭经济困难学生免学费补助</t>
  </si>
  <si>
    <t xml:space="preserve">     科学技术支出</t>
  </si>
  <si>
    <t xml:space="preserve">       财政部提前下达2018年禁毒补助经费</t>
  </si>
  <si>
    <t>2300306</t>
  </si>
  <si>
    <t xml:space="preserve">       公共安全工作专项（李春生副省长掌握）</t>
  </si>
  <si>
    <t xml:space="preserve">       政法工作专项（机动部分）</t>
  </si>
  <si>
    <t xml:space="preserve">       中央引导地方科技发展专项资金</t>
  </si>
  <si>
    <t xml:space="preserve">       维护社会稳定专款（何忠友常委掌握）</t>
  </si>
  <si>
    <t xml:space="preserve">       地方志编修经费</t>
  </si>
  <si>
    <t xml:space="preserve">       省未成年管教所育新中学教育经费</t>
  </si>
  <si>
    <t xml:space="preserve">       广东省基层科普行动计划</t>
  </si>
  <si>
    <t xml:space="preserve">       科普信息化和学术创新能力提升计划</t>
  </si>
  <si>
    <t xml:space="preserve">       教育配套中央等支出</t>
  </si>
  <si>
    <t xml:space="preserve">     文化体育与传媒支出</t>
  </si>
  <si>
    <t xml:space="preserve">       预留教育规划政策性增支（归垫）</t>
  </si>
  <si>
    <t>2300307</t>
  </si>
  <si>
    <t xml:space="preserve">       其中：补齐人均公共文化财政支出短板奖补资金</t>
  </si>
  <si>
    <t xml:space="preserve">       预留政策性增支</t>
  </si>
  <si>
    <t xml:space="preserve">       补齐人均公共文化财政支出短板奖补资金</t>
  </si>
  <si>
    <t xml:space="preserve">       乡村振兴战略专项资金</t>
  </si>
  <si>
    <t xml:space="preserve">       财政部提前下达2018年农村义务教育薄弱学校改造补助资金</t>
  </si>
  <si>
    <t xml:space="preserve">       中央补助地方公共文化服务体系建设专项资金</t>
  </si>
  <si>
    <t xml:space="preserve">       博物馆纪念馆逐步免费开放补助资金</t>
  </si>
  <si>
    <t xml:space="preserve">       政府性基金转列一般公共预算新增的教育资金</t>
  </si>
  <si>
    <t xml:space="preserve">       国家文物保护专项资金</t>
  </si>
  <si>
    <t xml:space="preserve">       其他部门办学奖助类经费以及免学费</t>
  </si>
  <si>
    <t xml:space="preserve">       美术馆 公共图书馆 文化馆（站）免费开放补助资金</t>
  </si>
  <si>
    <t xml:space="preserve">       公共体育场馆向社会免费或低收费开放补助资金</t>
  </si>
  <si>
    <t xml:space="preserve">       非物质文化遗产保护资金</t>
  </si>
  <si>
    <t xml:space="preserve">       非物质文化遗产保护专项资金</t>
  </si>
  <si>
    <t xml:space="preserve">       市县台站修缮救灾补助</t>
  </si>
  <si>
    <t xml:space="preserve">       财政部提前下达2018年学生资助补助经费（中等职业教育助学）—中职免学费补助资金</t>
  </si>
  <si>
    <t xml:space="preserve">     社会保障和就业支出</t>
  </si>
  <si>
    <t xml:space="preserve">       财政部提前下达2018年现代职业教育质量提升计划专项资金--高职部分</t>
  </si>
  <si>
    <t>2300308</t>
  </si>
  <si>
    <t xml:space="preserve">       其中：困难群众救助补助资金</t>
  </si>
  <si>
    <t xml:space="preserve">       财政部提前下达2018年现代职业教育质量提升计划专项资金--中职部分</t>
  </si>
  <si>
    <t xml:space="preserve">       财政部提前下达2018年支持学前教育发展资金</t>
  </si>
  <si>
    <t xml:space="preserve">       退役安置补助经费（人员）</t>
  </si>
  <si>
    <t xml:space="preserve">       优抚对象抚恤补助经费</t>
  </si>
  <si>
    <t xml:space="preserve">       财政部提前下达2018年学生资助补助经费——技工院校中职免学费补助资金</t>
  </si>
  <si>
    <t xml:space="preserve">       优抚抚恤补助资金</t>
  </si>
  <si>
    <t xml:space="preserve">       教育新增预算预留资金</t>
  </si>
  <si>
    <t xml:space="preserve">       就业补助资金</t>
  </si>
  <si>
    <t xml:space="preserve">       职业教育补差经费</t>
  </si>
  <si>
    <t xml:space="preserve">       退役安置补助经费——管理机构经费</t>
  </si>
  <si>
    <t xml:space="preserve">       残疾人事业发展资金</t>
  </si>
  <si>
    <t xml:space="preserve">       技工院校建档立卡贫困家庭生活费补助</t>
  </si>
  <si>
    <t xml:space="preserve">       基层民政业务管理补助资金</t>
  </si>
  <si>
    <t xml:space="preserve">       拥军优属等慰问活动经费</t>
  </si>
  <si>
    <t xml:space="preserve">       财政部提前下达2018年学生资助补助经费（普通高中助学）</t>
  </si>
  <si>
    <t xml:space="preserve">       救灾物资储备管理经费</t>
  </si>
  <si>
    <t xml:space="preserve">       财政部提前下达2018年学生资助补助经费（中等职业教育助学）预算—中职助学金补助资金</t>
  </si>
  <si>
    <t xml:space="preserve">       军供站补助</t>
  </si>
  <si>
    <t xml:space="preserve">       科技教育工作专项（黄宁生副省长掌握）</t>
  </si>
  <si>
    <t xml:space="preserve">       民族地区劳动力开发</t>
  </si>
  <si>
    <t xml:space="preserve">       中等职业学院国家助学金（技工口）</t>
  </si>
  <si>
    <t xml:space="preserve">       省界管理经费</t>
  </si>
  <si>
    <t xml:space="preserve">       财政部提前下达2018年学生资助补助经费（高等教育）</t>
  </si>
  <si>
    <t xml:space="preserve">     医疗卫生与计划生育支出</t>
  </si>
  <si>
    <t xml:space="preserve">       财政部提前下达2018年特殊教育补助经费</t>
  </si>
  <si>
    <t>2300310</t>
  </si>
  <si>
    <t xml:space="preserve">       其中：医疗卫生健康事业发展专项资金</t>
  </si>
  <si>
    <t xml:space="preserve">       财政部提前下达2018年学生资助补助经费（普通高中助学）--普通高中免学费补助资金</t>
  </si>
  <si>
    <t xml:space="preserve">       医疗卫生健康事业发展专项资金</t>
  </si>
  <si>
    <t xml:space="preserve">       财政部提前下达2018年学生资助补助经费——技工院校中职助学金补助资金</t>
  </si>
  <si>
    <t xml:space="preserve">       基本公共卫生服务补助资金</t>
  </si>
  <si>
    <t xml:space="preserve">       公共卫生服务补助资金</t>
  </si>
  <si>
    <t xml:space="preserve">       医疗服务能力提升补助资金</t>
  </si>
  <si>
    <t xml:space="preserve">       基本药物制度补助资金</t>
  </si>
  <si>
    <t xml:space="preserve">       农村计生奖励经费</t>
  </si>
  <si>
    <t xml:space="preserve">       优抚对象医疗保障经费</t>
  </si>
  <si>
    <t xml:space="preserve">       国家科技创新能力建设省级配套资金</t>
  </si>
  <si>
    <t xml:space="preserve">       国家免费孕前优生健康检查项目试点政策省补助资金</t>
  </si>
  <si>
    <t xml:space="preserve">       新能源汽车补贴缺口资金</t>
  </si>
  <si>
    <t xml:space="preserve">       医疗救助补助资金（疾病应急救助补助资金）</t>
  </si>
  <si>
    <t xml:space="preserve">       财政部提前下达2018年中央引导地方科技发展专项资金</t>
  </si>
  <si>
    <t xml:space="preserve">       计划生育转移支付资金</t>
  </si>
  <si>
    <t xml:space="preserve">       中青年专家服务和院士津补贴</t>
  </si>
  <si>
    <t xml:space="preserve">       城乡居民基本医疗保险宣传基本经费</t>
  </si>
  <si>
    <t xml:space="preserve">       财政部下达基层科普行动计划资金</t>
  </si>
  <si>
    <t xml:space="preserve">       城乡居民基本医疗保险宣传培训经费</t>
  </si>
  <si>
    <t xml:space="preserve">     节能环保支出</t>
  </si>
  <si>
    <t>2300311</t>
  </si>
  <si>
    <t xml:space="preserve">       其中：生态环境保护专项资金</t>
  </si>
  <si>
    <t xml:space="preserve">       生态环境保护专项资金</t>
  </si>
  <si>
    <t xml:space="preserve">       财政部提前下达部分2018年城市管网专项资金</t>
  </si>
  <si>
    <t xml:space="preserve">       水污染防治资金</t>
  </si>
  <si>
    <t xml:space="preserve">       财政部提前下达2018年中央补助地方公共文化服务体系建设专项资金</t>
  </si>
  <si>
    <t xml:space="preserve">       茂名石化炼油厂卫生防护距离内居民搬迁安置补助资金</t>
  </si>
  <si>
    <t xml:space="preserve">       广东省建成小康社会人均公共文化财政支出资金</t>
  </si>
  <si>
    <t xml:space="preserve">       茂名石化炼油厂卫生防护距离内居民搬迁安置省级补助资金</t>
  </si>
  <si>
    <t xml:space="preserve">       农村环境整治资金支持传统村落保护</t>
  </si>
  <si>
    <t xml:space="preserve">       财政部提前下达2018年博物馆纪念馆逐步免费开放补助资金</t>
  </si>
  <si>
    <t xml:space="preserve">     城乡社区支出</t>
  </si>
  <si>
    <t xml:space="preserve">       财政部提前下达2018年国家文物保护专项资金</t>
  </si>
  <si>
    <t>2300312</t>
  </si>
  <si>
    <t xml:space="preserve">       其中：区域协调发展战略专项资金</t>
  </si>
  <si>
    <t xml:space="preserve">       财政部提前下达2018年美术馆 公共图书馆 文化馆（站）免费开放补助资金</t>
  </si>
  <si>
    <t xml:space="preserve">       省级旅游景点建设</t>
  </si>
  <si>
    <t xml:space="preserve">       财政部提前下达2018年公共体育场馆向社会免费或低收费开放补助资金</t>
  </si>
  <si>
    <t xml:space="preserve">       财政部提前下达2018年非物质文化遗产保护专项资金</t>
  </si>
  <si>
    <t xml:space="preserve">     农林水支出</t>
  </si>
  <si>
    <t>2300313</t>
  </si>
  <si>
    <t xml:space="preserve">       其中：乡村振兴战略专项资金</t>
  </si>
  <si>
    <t xml:space="preserve">       扶贫及基层组织保障资金</t>
  </si>
  <si>
    <t xml:space="preserve">       困难群众救助补助资金</t>
  </si>
  <si>
    <t xml:space="preserve">       生态公益林补助资金</t>
  </si>
  <si>
    <t xml:space="preserve">       财政部提前下达2018年困难群众基本生活救助补助</t>
  </si>
  <si>
    <t xml:space="preserve">       离任村（社区）干部生活补助资金</t>
  </si>
  <si>
    <t xml:space="preserve">       农业综合开发补助资金</t>
  </si>
  <si>
    <t xml:space="preserve">       财政部提前下达2018年退役安置补助经费（人员）</t>
  </si>
  <si>
    <t xml:space="preserve">       财政部提前下达2018年优抚对象抚恤补助经费</t>
  </si>
  <si>
    <t xml:space="preserve">       大中型水库移民后期扶持资金</t>
  </si>
  <si>
    <t xml:space="preserve">       村务监督委员会补贴资金</t>
  </si>
  <si>
    <t xml:space="preserve">       离任村（社区）干部生活补贴</t>
  </si>
  <si>
    <t xml:space="preserve">       财政部提前下达2018年就业补助资金</t>
  </si>
  <si>
    <t xml:space="preserve">       军转干生活费补贴资金</t>
  </si>
  <si>
    <t xml:space="preserve">       护林员队伍建设资金</t>
  </si>
  <si>
    <t xml:space="preserve">       列支返还非税支出（预留资金）</t>
  </si>
  <si>
    <t xml:space="preserve">       水利基础设施建设及行业发展资金</t>
  </si>
  <si>
    <t xml:space="preserve">       财政部提前下达2018年退役安置补助经费——管理机构经费</t>
  </si>
  <si>
    <t xml:space="preserve">       财政部提前下达2018年残疾人事业发展资金</t>
  </si>
  <si>
    <t xml:space="preserve">       现代农业产业发展主导产业带项目资金</t>
  </si>
  <si>
    <t xml:space="preserve">       困难群众救助补助-工作经费</t>
  </si>
  <si>
    <t xml:space="preserve">       休（禁）渔渔民生产生活补助资金</t>
  </si>
  <si>
    <t xml:space="preserve">       普惠金融发展专项资金</t>
  </si>
  <si>
    <t xml:space="preserve">       残疾人事业政策性增支</t>
  </si>
  <si>
    <t xml:space="preserve">       改变省属水电厂利益分配后税收返还</t>
  </si>
  <si>
    <t xml:space="preserve">       农业生产救灾及特大防汛抗旱补助资金</t>
  </si>
  <si>
    <t xml:space="preserve">       抚恤补助资金</t>
  </si>
  <si>
    <t xml:space="preserve">       森林保险省级财政保费补贴</t>
  </si>
  <si>
    <t xml:space="preserve">       华侨事务预算</t>
  </si>
  <si>
    <t xml:space="preserve">       2018年省级普惠金融发展资金项目</t>
  </si>
  <si>
    <t xml:space="preserve">       村务公开工作经费</t>
  </si>
  <si>
    <t xml:space="preserve">       贫困归侨扶贫救助补助资金</t>
  </si>
  <si>
    <t xml:space="preserve">       山区创业青年培训经费</t>
  </si>
  <si>
    <t xml:space="preserve">       1-4级（分散）伤病残退役士兵购建房补助经费</t>
  </si>
  <si>
    <t xml:space="preserve">       农业补贴资金（后备奶牛补贴）</t>
  </si>
  <si>
    <t xml:space="preserve">       村（社区）“两委”正职奖励津贴经费</t>
  </si>
  <si>
    <t xml:space="preserve">       残疾人就业保障专项资金</t>
  </si>
  <si>
    <t xml:space="preserve">     交通运输支出</t>
  </si>
  <si>
    <t>2300314</t>
  </si>
  <si>
    <t xml:space="preserve">       医疗救助资金</t>
  </si>
  <si>
    <t xml:space="preserve">       车辆购置税收入补助地方资金</t>
  </si>
  <si>
    <t xml:space="preserve">       财政部提前下达2018年公共卫生服务补助资金</t>
  </si>
  <si>
    <t xml:space="preserve">       城市公交车成品油价格补助资金</t>
  </si>
  <si>
    <t xml:space="preserve">       财政部提前下达2018年医疗服务能力提升补助资金</t>
  </si>
  <si>
    <t xml:space="preserve">       湛江机场迁建工程</t>
  </si>
  <si>
    <t xml:space="preserve">       财政部提前下达2018年基本药物制度补助资金</t>
  </si>
  <si>
    <t xml:space="preserve">       财政部提前下达2018年医疗救助补助资金</t>
  </si>
  <si>
    <t xml:space="preserve">     资源勘探信息等支出</t>
  </si>
  <si>
    <t xml:space="preserve">       卫生事业发展经费</t>
  </si>
  <si>
    <t>2300315</t>
  </si>
  <si>
    <t xml:space="preserve">       其中：促进经济发展专项资金</t>
  </si>
  <si>
    <t xml:space="preserve">       对口帮扶省级补助新增资金（汕头、湛江、茂名、揭阳）</t>
  </si>
  <si>
    <t xml:space="preserve">       财政部提前下达2018年优抚对象医疗保障经费</t>
  </si>
  <si>
    <t xml:space="preserve">       江门市建设国家小微企业创业创新基地示范城市配套资金</t>
  </si>
  <si>
    <t xml:space="preserve">       岭南中医药材保护经费</t>
  </si>
  <si>
    <t xml:space="preserve">       欠发达地区信息化建设经费</t>
  </si>
  <si>
    <t xml:space="preserve">       社保民政工作专项（林少春副省长掌握）</t>
  </si>
  <si>
    <t xml:space="preserve">       省欠发达地区信息化建设经费</t>
  </si>
  <si>
    <t xml:space="preserve">     商业服务业等支出</t>
  </si>
  <si>
    <t xml:space="preserve">       财政部提前下达2018年医疗救助补助资金（疾病应急救助补助资金）</t>
  </si>
  <si>
    <t>2300316</t>
  </si>
  <si>
    <t xml:space="preserve">       财政部提前下达2018年计划生育转移支付资金</t>
  </si>
  <si>
    <t xml:space="preserve">       外经贸发展专项资金预算</t>
  </si>
  <si>
    <t xml:space="preserve">     金融支出</t>
  </si>
  <si>
    <t>2300317</t>
  </si>
  <si>
    <t xml:space="preserve">       其中：国际金融组织贷款项目协调管理费</t>
  </si>
  <si>
    <t xml:space="preserve">       国际金融组织贷款项目协调管理费</t>
  </si>
  <si>
    <t xml:space="preserve">     国土海洋气象等支出</t>
  </si>
  <si>
    <t>2300320</t>
  </si>
  <si>
    <t xml:space="preserve">       土地整治工作专项资金</t>
  </si>
  <si>
    <t xml:space="preserve">       财政部提前下达2018年水污染防治资金</t>
  </si>
  <si>
    <t xml:space="preserve">       海岛和海域保护资金</t>
  </si>
  <si>
    <t xml:space="preserve">       珠海市人工鱼礁建设及增殖放流项目经费</t>
  </si>
  <si>
    <t xml:space="preserve">       财政部提前下达2018年农村环境整治资金支持传统村落保护</t>
  </si>
  <si>
    <t xml:space="preserve">     住房保障支出</t>
  </si>
  <si>
    <t xml:space="preserve">       城乡环境改善工作专项（许瑞生副省长掌握）</t>
  </si>
  <si>
    <t>2300321</t>
  </si>
  <si>
    <t xml:space="preserve">       中央财政农村危房改造补助资金</t>
  </si>
  <si>
    <t xml:space="preserve">       中央财政城镇保障性安居工程专项资金</t>
  </si>
  <si>
    <t xml:space="preserve">     粮油物资储备支出</t>
  </si>
  <si>
    <t xml:space="preserve">       财政部提前下达2018年林业生态恢复保护资金</t>
  </si>
  <si>
    <t xml:space="preserve">       促进区域协调发展及农村工作专项（常务副省长掌握）</t>
  </si>
  <si>
    <t>2300322</t>
  </si>
  <si>
    <t xml:space="preserve">     其他支出</t>
  </si>
  <si>
    <t>2300399</t>
  </si>
  <si>
    <t xml:space="preserve">       粤东西北地级市城区扩容提质基本建设贷款贴息</t>
  </si>
  <si>
    <t xml:space="preserve">       深圳计划单列市专项补助</t>
  </si>
  <si>
    <t xml:space="preserve">       人防易地建设费补助</t>
  </si>
  <si>
    <t xml:space="preserve">       省价格监测信息采集补助资金</t>
  </si>
  <si>
    <t xml:space="preserve">       水利建设清算资金</t>
  </si>
  <si>
    <t>二、省级上解中央支出</t>
  </si>
  <si>
    <t xml:space="preserve">       财政部提前下达2018年部分农业专项转移支付预算--农业生产发展资金</t>
  </si>
  <si>
    <t xml:space="preserve">       财政部提前下达2018年水利发展资金</t>
  </si>
  <si>
    <t>23006</t>
  </si>
  <si>
    <t xml:space="preserve">   二、省级上解中央支出</t>
  </si>
  <si>
    <t xml:space="preserve">     体制上解支出</t>
  </si>
  <si>
    <t xml:space="preserve">       财政部提前下达2018年农业综合开发补助资金</t>
  </si>
  <si>
    <t>2300601</t>
  </si>
  <si>
    <t xml:space="preserve">     专项上解支出</t>
  </si>
  <si>
    <t>2300602</t>
  </si>
  <si>
    <t xml:space="preserve">       水利还贷资金</t>
  </si>
  <si>
    <t>1.“其他支出”项下列示的项目数较少，主要是实行财政省直管县改革后，财政结算直接到省直管县，原来市级对县级的补助通过省与市、县结算反映，为列收列支事项，不作具体列示。</t>
  </si>
  <si>
    <t xml:space="preserve">       财政部提前下达2018年大中型水库移民后期扶持资金</t>
  </si>
  <si>
    <t>2.部分涉密项目未在本表中反映。</t>
  </si>
  <si>
    <t xml:space="preserve">       “三农”资金</t>
  </si>
  <si>
    <t xml:space="preserve">       救灾应急资金</t>
  </si>
  <si>
    <t xml:space="preserve">       财政部提前下达2018年林业改革发展资金</t>
  </si>
  <si>
    <t xml:space="preserve">       省级民生水利项目贷款还利息[资金来源：飞来峡水利枢纽管理处其他收入安排的支出]</t>
  </si>
  <si>
    <t xml:space="preserve">       财政部提前下达农业保险保费补贴2018年预算</t>
  </si>
  <si>
    <t xml:space="preserve">       省级民生水利项目贷款还利息[资金来源：潮州供水枢纽管理处其他收入安排的支出]</t>
  </si>
  <si>
    <t xml:space="preserve">       农业项目中央投资配套资金</t>
  </si>
  <si>
    <t xml:space="preserve">       粤港澳直通车指标费收入安排的支出（扶贫部分）</t>
  </si>
  <si>
    <t xml:space="preserve">       财政部提前下达2018年普惠金融发展专项资金</t>
  </si>
  <si>
    <t xml:space="preserve">       财政部提前下达2018年农业生产救灾及特大防汛抗旱补助资金</t>
  </si>
  <si>
    <t xml:space="preserve">       农村工作专项资金（曾志权常委掌握）</t>
  </si>
  <si>
    <t xml:space="preserve">       财政部下达华侨事务预算</t>
  </si>
  <si>
    <t xml:space="preserve">       农村财务管理专项经费</t>
  </si>
  <si>
    <t xml:space="preserve">       耕地地力保护补贴工作经费</t>
  </si>
  <si>
    <t xml:space="preserve">       财政部提前下达2018年部分农业专项转移支付预算--农村土地承包经营权确权登记颁证补助资金</t>
  </si>
  <si>
    <t xml:space="preserve">       农村财会人员财政支农政策培训</t>
  </si>
  <si>
    <t xml:space="preserve">       财政部提前下达2018年车辆购置税收入补助地方资金</t>
  </si>
  <si>
    <t xml:space="preserve">       湛江机场等交通基础设施建设政策性增支</t>
  </si>
  <si>
    <t xml:space="preserve">       财政部提前下达2018年城市公交车成品油价格补助资金</t>
  </si>
  <si>
    <t xml:space="preserve">       交通建设清算资金-成品油</t>
  </si>
  <si>
    <t xml:space="preserve">       （广东省信息中心）广东省欠发达地区信息化建设经费</t>
  </si>
  <si>
    <t xml:space="preserve">       （广东省信息中心）2016年省网上办事大厅建设经费</t>
  </si>
  <si>
    <t xml:space="preserve">       （广东省信息中心）2014年省网上办事大厅经费</t>
  </si>
  <si>
    <t xml:space="preserve">       （广东省信息中心）2015年省网上办事大厅经费</t>
  </si>
  <si>
    <t xml:space="preserve">       （广东省信息中心）2015年电子政务专项资金</t>
  </si>
  <si>
    <t xml:space="preserve">       财政部提前下达2018年外经贸发展专项资金预算</t>
  </si>
  <si>
    <t xml:space="preserve">       驻粤部队商贸流通政策性补贴</t>
  </si>
  <si>
    <t xml:space="preserve">       财政部提前下达2018年土地整治工作专项资金</t>
  </si>
  <si>
    <t xml:space="preserve">       财政部提前下达2018年海岛和海域保护资金</t>
  </si>
  <si>
    <t xml:space="preserve">       财政部提前下达2018年中央财政农村危房改造补助资金</t>
  </si>
  <si>
    <t xml:space="preserve">       财政部提前下达2018年部分中央财政城镇保障性安居工程专项资金</t>
  </si>
  <si>
    <t xml:space="preserve">       油价补贴工作经费</t>
  </si>
  <si>
    <t xml:space="preserve">       省对省直管县财政试点市的补助（原来市对县的补助）</t>
  </si>
  <si>
    <t xml:space="preserve">       省级粮库维修资金</t>
  </si>
  <si>
    <t xml:space="preserve">       省对省直管县财政试点市的补助（原县对市的上解）</t>
  </si>
  <si>
    <t xml:space="preserve">       省长基金（马兴瑞省长掌握）</t>
  </si>
  <si>
    <t xml:space="preserve">       政府三农及卫生工作专项（邓海光副省长掌握）</t>
  </si>
  <si>
    <t>表18</t>
  </si>
  <si>
    <t>2018年省级对各市县一般公共预算税收返还和转移支付表</t>
  </si>
  <si>
    <t>合计</t>
  </si>
  <si>
    <t>其中：直管县</t>
  </si>
  <si>
    <t>广州</t>
  </si>
  <si>
    <t>深圳</t>
  </si>
  <si>
    <t>珠海</t>
  </si>
  <si>
    <t>佛山</t>
  </si>
  <si>
    <t>东莞</t>
  </si>
  <si>
    <t>中山</t>
  </si>
  <si>
    <t>一、返还性支出</t>
  </si>
  <si>
    <t>（一)所得税基数返还支出</t>
  </si>
  <si>
    <t>（二）成品油税改革税收返还支出</t>
  </si>
  <si>
    <t>二、一般性转移支付支出</t>
  </si>
  <si>
    <t>（一）体制补助支出</t>
  </si>
  <si>
    <t>（二）结算补助支出</t>
  </si>
  <si>
    <t>（三）固定数额补助支出</t>
  </si>
  <si>
    <t>三、专项转移支付</t>
  </si>
  <si>
    <t>国家励志奖学金及普通高校助学金</t>
  </si>
  <si>
    <t>少数民族地区少数民族大学生资助资金</t>
  </si>
  <si>
    <t>省级普惠金融发展资金项目</t>
  </si>
  <si>
    <t>农业综合开发补助资金</t>
  </si>
  <si>
    <t>乡村振兴战略专项资金</t>
  </si>
  <si>
    <t>......资金</t>
  </si>
  <si>
    <t>河源</t>
  </si>
  <si>
    <t>梅州</t>
  </si>
  <si>
    <t>惠州</t>
  </si>
  <si>
    <t>汕头</t>
  </si>
  <si>
    <t>汕尾</t>
  </si>
  <si>
    <t>韶关</t>
  </si>
  <si>
    <t>江门</t>
  </si>
  <si>
    <t>阳江</t>
  </si>
  <si>
    <t>湛江</t>
  </si>
  <si>
    <t>茂名</t>
  </si>
  <si>
    <t>肇庆</t>
  </si>
  <si>
    <t>清远</t>
  </si>
  <si>
    <t>潮州</t>
  </si>
  <si>
    <t>揭阳</t>
  </si>
  <si>
    <t>云浮</t>
  </si>
  <si>
    <t>备注</t>
  </si>
  <si>
    <t xml:space="preserve"> </t>
  </si>
  <si>
    <t>为贯彻落实《预算法》，推动建立全面规范、公开透明的预算制度，财政部制定了《支出经济分类科目改革方案》（财预〔2017〕98号），自2018年1月1日起正式全面实施。改革后的支出经济分类包括“政府预算支出经济分类”和“部门预算支出经济分类”，两套科目之间保持对应关系，以便政府预算和部门预算相衔接。</t>
  </si>
  <si>
    <r>
      <t>一、</t>
    </r>
    <r>
      <rPr>
        <sz val="16"/>
        <rFont val="黑体"/>
        <family val="3"/>
        <charset val="134"/>
      </rPr>
      <t>政府预算支出经济分类科目</t>
    </r>
  </si>
  <si>
    <t>政府预算支出经济分类体现政府预算的管理要求，主要用于政府预算的编制、执行、决算、公开和总预算会计核算。</t>
  </si>
  <si>
    <r>
      <t>（一）机关工资福利支出：</t>
    </r>
    <r>
      <rPr>
        <sz val="16"/>
        <rFont val="仿宋_GB2312"/>
        <family val="3"/>
        <charset val="134"/>
      </rPr>
      <t>反映机关和参照公务员法管理的事业单位（以下简称参公事业单位）在职职工和编制外长期聘用人员的各类劳动报酬，以及为上述人员缴纳的各项社会保险费等。</t>
    </r>
  </si>
  <si>
    <r>
      <t>1.工资奖金津补贴：</t>
    </r>
    <r>
      <rPr>
        <sz val="16"/>
        <rFont val="仿宋_GB2312"/>
        <family val="3"/>
        <charset val="134"/>
      </rPr>
      <t>反映机关和参公事业单位按规定发放的基本工资、津贴补贴、奖金。基本工资、津贴补贴、奖金的说明见部门预算支出经济分类科目说明。</t>
    </r>
  </si>
  <si>
    <r>
      <t>2.社会保障缴费：</t>
    </r>
    <r>
      <rPr>
        <sz val="16"/>
        <rFont val="仿宋_GB2312"/>
        <family val="3"/>
        <charset val="134"/>
      </rPr>
      <t>反映机关和参公事业单位为职工缴纳的基本养老保险缴费、职业年金缴费、城镇职工基本医疗保险缴费、公务员医疗补助缴费，以及失业、工伤、生育、大病统筹和其他社会保障缴费。基本养老保险缴费、职业年金缴费、城镇职工基本医疗保险缴费、公务员医疗补助缴费和其他社会保障缴费的说明见部门预算支出经济分类科目说明。</t>
    </r>
  </si>
  <si>
    <r>
      <t>3.住房公积金：</t>
    </r>
    <r>
      <rPr>
        <sz val="16"/>
        <rFont val="仿宋_GB2312"/>
        <family val="3"/>
        <charset val="134"/>
      </rPr>
      <t>反映机关和参公事业单位按规定为职工缴纳的住房公积金。</t>
    </r>
  </si>
  <si>
    <r>
      <t>4.其他工资福利支出：</t>
    </r>
    <r>
      <rPr>
        <sz val="16"/>
        <rFont val="仿宋_GB2312"/>
        <family val="3"/>
        <charset val="134"/>
      </rPr>
      <t>反映机关和参公事业单位伙食补助费、医疗费和其他工资福利支出。伙食补助费、医疗费和其他工资福利支出的说明见部门预算支出经济分类科目说明。</t>
    </r>
  </si>
  <si>
    <r>
      <t>（二）机关商品和服务支出：</t>
    </r>
    <r>
      <rPr>
        <sz val="16"/>
        <rFont val="仿宋_GB2312"/>
        <family val="3"/>
        <charset val="134"/>
      </rPr>
      <t>反映机关和参公事业单位购买商品和服务的各类支出，不包括用于购置固定资产、战略性和应急性物资储备等资本性支出。</t>
    </r>
  </si>
  <si>
    <r>
      <t>1.办公经费：</t>
    </r>
    <r>
      <rPr>
        <sz val="16"/>
        <rFont val="仿宋_GB2312"/>
        <family val="3"/>
        <charset val="134"/>
      </rPr>
      <t>反映机关和参公事业单位的办公费、印刷费、手续费、水费、电费、邮电费、取暖费、物业管理费、差旅费、租赁费、工会经费、福利费、其他交通费用、税金及附加费用。办公费、印刷费、手续费、水费、电费、邮电费、取暖费、物业管理费、差旅费、租赁费、工会经费、福利费、其他交通费用、税金及附加费用的说明见部门预算支出经济分类科目说明。</t>
    </r>
  </si>
  <si>
    <r>
      <t>2.会议费：</t>
    </r>
    <r>
      <rPr>
        <sz val="16"/>
        <rFont val="仿宋_GB2312"/>
        <family val="3"/>
        <charset val="134"/>
      </rPr>
      <t>反映机关和参公事业单位会议费支出，包括会议期间按规定开支的住宿费、伙食费、会议场地租金、交通费、文件印刷费、医药费等。</t>
    </r>
  </si>
  <si>
    <r>
      <t>3.培训费：</t>
    </r>
    <r>
      <rPr>
        <sz val="16"/>
        <rFont val="仿宋_GB2312"/>
        <family val="3"/>
        <charset val="134"/>
      </rPr>
      <t>反映机关和参公事业单位除因公出国（境）培训费以外的培训费，包括在培训期间发生的师资费、住宿费、伙食费、培训场地费、培训资料费、交通费等各类培训费用。</t>
    </r>
  </si>
  <si>
    <r>
      <t>4.专用材料购置费：</t>
    </r>
    <r>
      <rPr>
        <sz val="16"/>
        <rFont val="仿宋_GB2312"/>
        <family val="3"/>
        <charset val="134"/>
      </rPr>
      <t>反映机关和参公事业单位不纳入固定资产核算范围的专用材料费、被装购置费、专用燃料费。专用材料费、被装购置费、专用燃料费的说明见部门预算支出经济分类科目说明。</t>
    </r>
  </si>
  <si>
    <r>
      <t>5.委托业务费：</t>
    </r>
    <r>
      <rPr>
        <sz val="16"/>
        <rFont val="仿宋_GB2312"/>
        <family val="3"/>
        <charset val="134"/>
      </rPr>
      <t>反映机关和参公事业单位的咨询费、劳务费、委托业务费。咨询费、劳务费、委托业务费的说明见部门预算支出经济分类科目说明。</t>
    </r>
  </si>
  <si>
    <r>
      <t>9.维修（护）费：</t>
    </r>
    <r>
      <rPr>
        <sz val="16"/>
        <rFont val="仿宋_GB2312"/>
        <family val="3"/>
        <charset val="134"/>
      </rPr>
      <t>反映机关和参公事业单位日常开支的固定资产（不包括车船等交通工具）修理和维护费用，网络信息系统运行与维护费用，以及按规定提取的修购基金。</t>
    </r>
  </si>
  <si>
    <r>
      <t>10.其他商品和服务支出：</t>
    </r>
    <r>
      <rPr>
        <sz val="16"/>
        <rFont val="仿宋_GB2312"/>
        <family val="3"/>
        <charset val="134"/>
      </rPr>
      <t>反映上述科目未包括的日常公用支出。如诉讼费、国内组织的会员费、来访费、广告宣传费以及离休人员特需费、离退休人员公用经费等。</t>
    </r>
  </si>
  <si>
    <r>
      <t>（三）机关资本性支出（一）：</t>
    </r>
    <r>
      <rPr>
        <sz val="16"/>
        <rFont val="仿宋_GB2312"/>
        <family val="3"/>
        <charset val="134"/>
      </rPr>
      <t>反映机关和参公事业单位资本性支出。</t>
    </r>
  </si>
  <si>
    <r>
      <t>1.房屋建筑物购建：</t>
    </r>
    <r>
      <rPr>
        <sz val="16"/>
        <rFont val="仿宋_GB2312"/>
        <family val="3"/>
        <charset val="134"/>
      </rPr>
      <t>反映机关和参公事业单位用于购买、自行建造办公用房、仓库、职工生活用房、教学科研用房、学生宿舍、食堂等建筑物（含附属设施，如电梯、通讯线路、水气管道等）的支出。</t>
    </r>
  </si>
  <si>
    <r>
      <t>2.基础设施建设：</t>
    </r>
    <r>
      <rPr>
        <sz val="16"/>
        <rFont val="仿宋_GB2312"/>
        <family val="3"/>
        <charset val="134"/>
      </rPr>
      <t>反映机关和参公事业单位用于农田设施、道路、铁路、桥梁、水坝和机场、车站、码头等公共基础设施建设方面的支出。</t>
    </r>
  </si>
  <si>
    <r>
      <t>3.公务用车购置：</t>
    </r>
    <r>
      <rPr>
        <sz val="16"/>
        <rFont val="仿宋_GB2312"/>
        <family val="3"/>
        <charset val="134"/>
      </rPr>
      <t>反映机关和参公事业单位公务用车购置支出（含车辆购置税、牌照费）。</t>
    </r>
  </si>
  <si>
    <r>
      <t>4.土地征迁补偿和安置支出：</t>
    </r>
    <r>
      <rPr>
        <sz val="16"/>
        <rFont val="仿宋_GB2312"/>
        <family val="3"/>
        <charset val="134"/>
      </rPr>
      <t>反映机关和参公事业单位用于土地补偿、安置补助、地上附着物和青苗补偿、拆迁补偿方面的支出。土地补偿、安置补助、地上附着物和青苗补偿、拆迁补偿的说明见部门预算支出经济分类科目说明。</t>
    </r>
  </si>
  <si>
    <r>
      <t>5.设备购置：</t>
    </r>
    <r>
      <rPr>
        <sz val="16"/>
        <rFont val="仿宋_GB2312"/>
        <family val="3"/>
        <charset val="134"/>
      </rPr>
      <t>反映机关和参公事业单位用于办公设备购置、专用设备购置、信息网络及软件购置更新方面的支出。办公设备购置、专用设备购置、信息网络及软件购置更新的说明见部门预算支出经济分类科目说明。</t>
    </r>
  </si>
  <si>
    <r>
      <t>6.大型修缮：</t>
    </r>
    <r>
      <rPr>
        <sz val="16"/>
        <rFont val="仿宋_GB2312"/>
        <family val="3"/>
        <charset val="134"/>
      </rPr>
      <t>反映机关和参公事业单位用于大型修缮的支出。</t>
    </r>
  </si>
  <si>
    <r>
      <t>7.其他资本性支出：</t>
    </r>
    <r>
      <rPr>
        <sz val="16"/>
        <rFont val="仿宋_GB2312"/>
        <family val="3"/>
        <charset val="134"/>
      </rPr>
      <t>反映机关和参公事业单位用于物资储备、其他交通工具购置、文物和陈列品购置、无形资产购置和其他资本性支出。物资储备、其他交通工具购置、文物和陈列品购置、无形资产购置和其他资本性支出的说明见部门预算支出经济分类科目说明。</t>
    </r>
  </si>
  <si>
    <r>
      <t>（四）机关资本性支出（二）：</t>
    </r>
    <r>
      <rPr>
        <sz val="16"/>
        <rFont val="仿宋_GB2312"/>
        <family val="3"/>
        <charset val="134"/>
      </rPr>
      <t>反映切块由发展改革部门安排的基本建设支出中机关和参公事业单位资本性支出。</t>
    </r>
  </si>
  <si>
    <r>
      <t>1.房屋建筑物购建：</t>
    </r>
    <r>
      <rPr>
        <sz val="16"/>
        <rFont val="仿宋_GB2312"/>
        <family val="3"/>
        <charset val="134"/>
      </rPr>
      <t>反映基本建设支出中安排机关和参公事业单位用于购买、自行建造办公用房、仓库、职工生活用房、教学科研用房、学生宿舍、食堂等建筑物（含附属设施，如电梯、通讯线路、水气管道等）的支出。</t>
    </r>
  </si>
  <si>
    <r>
      <t>2.基础设施建设：</t>
    </r>
    <r>
      <rPr>
        <sz val="16"/>
        <rFont val="仿宋_GB2312"/>
        <family val="3"/>
        <charset val="134"/>
      </rPr>
      <t>反映基本建设支出中安排机关和参公事业单位用于农田设施、道路、铁路、桥梁、水坝和机场、车站、码头等公共基础设施建设方面的支出。</t>
    </r>
  </si>
  <si>
    <r>
      <t>3.公务用车购置：</t>
    </r>
    <r>
      <rPr>
        <sz val="16"/>
        <rFont val="仿宋_GB2312"/>
        <family val="3"/>
        <charset val="134"/>
      </rPr>
      <t>反映基本建设支出中安排机关和参公事业单位用于公务用车购置的支出（含车辆购置税、牌照费）。</t>
    </r>
  </si>
  <si>
    <r>
      <t>4.设备购置：</t>
    </r>
    <r>
      <rPr>
        <sz val="16"/>
        <rFont val="仿宋_GB2312"/>
        <family val="3"/>
        <charset val="134"/>
      </rPr>
      <t>反映基本建设支出中安排机关和参公事业单位用于办公设备购置、专用设备购置、信息网络及软件购置更新方面的支出。办公设备购置、专用设备购置、信息网络及软件购置更新的说明见部门预算支出经济分类科目说明。</t>
    </r>
  </si>
  <si>
    <r>
      <t>5.大型修缮：</t>
    </r>
    <r>
      <rPr>
        <sz val="16"/>
        <rFont val="仿宋_GB2312"/>
        <family val="3"/>
        <charset val="134"/>
      </rPr>
      <t>反映基本建设支出中安排机关和参公事业单位用于大型修缮的支出。</t>
    </r>
  </si>
  <si>
    <r>
      <t>6.其他资本性支出：</t>
    </r>
    <r>
      <rPr>
        <sz val="16"/>
        <rFont val="仿宋_GB2312"/>
        <family val="3"/>
        <charset val="134"/>
      </rPr>
      <t>反映基本建设支出中安排机关和参公事业单位用于物资储备、其他交通工具购置、文物和陈列品购置、无形资产购置和其他基本建设支出。物资储备、其他交通工具购置、文物和陈列品购置、无形资产购置和其他基本建设支出的说明见部门预算支出经济分类科目说明。</t>
    </r>
  </si>
  <si>
    <r>
      <t>（五）对事业单位经常性补助：</t>
    </r>
    <r>
      <rPr>
        <sz val="16"/>
        <rFont val="仿宋_GB2312"/>
        <family val="3"/>
        <charset val="134"/>
      </rPr>
      <t>反映对事业单位（不含参公事业单位）的经常性补助支出。</t>
    </r>
  </si>
  <si>
    <r>
      <t>1.工资福利支出：</t>
    </r>
    <r>
      <rPr>
        <sz val="16"/>
        <rFont val="仿宋_GB2312"/>
        <family val="3"/>
        <charset val="134"/>
      </rPr>
      <t>反映对事业单位的工资福利补助支出。</t>
    </r>
  </si>
  <si>
    <r>
      <t>2.商品和服务支出：</t>
    </r>
    <r>
      <rPr>
        <sz val="16"/>
        <rFont val="仿宋_GB2312"/>
        <family val="3"/>
        <charset val="134"/>
      </rPr>
      <t>反映对事业单位的商品和服务补助支出。</t>
    </r>
  </si>
  <si>
    <r>
      <t>3.其他对事业单位补助：</t>
    </r>
    <r>
      <rPr>
        <sz val="16"/>
        <rFont val="仿宋_GB2312"/>
        <family val="3"/>
        <charset val="134"/>
      </rPr>
      <t>反映对事业单位的其他补助支出。</t>
    </r>
  </si>
  <si>
    <r>
      <t>（六）对事业单位资本性补助：</t>
    </r>
    <r>
      <rPr>
        <sz val="16"/>
        <rFont val="仿宋_GB2312"/>
        <family val="3"/>
        <charset val="134"/>
      </rPr>
      <t>反映对事业单位（不含参公事业单位）的资本性补助支出。</t>
    </r>
  </si>
  <si>
    <r>
      <t>1.资本性支出（一）：</t>
    </r>
    <r>
      <rPr>
        <sz val="16"/>
        <rFont val="仿宋_GB2312"/>
        <family val="3"/>
        <charset val="134"/>
      </rPr>
      <t>反映事业单位资本性支出。切块由发展改革部门安排的基本建设支出中的事业单位资本性支出不在此科目反映。</t>
    </r>
  </si>
  <si>
    <r>
      <t>2.资本性支出（二）：</t>
    </r>
    <r>
      <rPr>
        <sz val="16"/>
        <rFont val="仿宋_GB2312"/>
        <family val="3"/>
        <charset val="134"/>
      </rPr>
      <t>反映切块由发展改革部门安排的基本建设支出中的事业单位资本性支出。</t>
    </r>
  </si>
  <si>
    <r>
      <t>（七）对企业补助：</t>
    </r>
    <r>
      <rPr>
        <sz val="16"/>
        <rFont val="仿宋_GB2312"/>
        <family val="3"/>
        <charset val="134"/>
      </rPr>
      <t>反映政府对各类企业的补助支出。对企业资本性支出不在此科目反映。</t>
    </r>
  </si>
  <si>
    <r>
      <t>1.费用补贴：</t>
    </r>
    <r>
      <rPr>
        <sz val="16"/>
        <rFont val="仿宋_GB2312"/>
        <family val="3"/>
        <charset val="134"/>
      </rPr>
      <t>反映对企业的费用性补贴。</t>
    </r>
  </si>
  <si>
    <r>
      <t>2.利息补贴：</t>
    </r>
    <r>
      <rPr>
        <sz val="16"/>
        <rFont val="仿宋_GB2312"/>
        <family val="3"/>
        <charset val="134"/>
      </rPr>
      <t>反映对企业的利息补贴。</t>
    </r>
  </si>
  <si>
    <r>
      <t>3.其他对企业补助：</t>
    </r>
    <r>
      <rPr>
        <sz val="16"/>
        <rFont val="仿宋_GB2312"/>
        <family val="3"/>
        <charset val="134"/>
      </rPr>
      <t>反映对企业的其他补助支出。</t>
    </r>
  </si>
  <si>
    <r>
      <t>（八）对企业资本性支出：</t>
    </r>
    <r>
      <rPr>
        <sz val="16"/>
        <rFont val="仿宋_GB2312"/>
        <family val="3"/>
        <charset val="134"/>
      </rPr>
      <t>反映政府对各类企业的资本性支出。</t>
    </r>
  </si>
  <si>
    <r>
      <t>1.对企业资本性支出（一）：</t>
    </r>
    <r>
      <rPr>
        <sz val="16"/>
        <rFont val="仿宋_GB2312"/>
        <family val="3"/>
        <charset val="134"/>
      </rPr>
      <t>反映对企业的资本性支出，切块由发展改革部门安排的基本建设支出中对企业资本性支出不在此科目反映。</t>
    </r>
  </si>
  <si>
    <r>
      <t>2.对企业资本性支出（二）：</t>
    </r>
    <r>
      <rPr>
        <sz val="16"/>
        <rFont val="仿宋_GB2312"/>
        <family val="3"/>
        <charset val="134"/>
      </rPr>
      <t>反映切块由发展改革部门安排的基本建设支出中对企业资本性支出。</t>
    </r>
  </si>
  <si>
    <r>
      <t>（九）对个人和家庭的补助：</t>
    </r>
    <r>
      <rPr>
        <sz val="16"/>
        <rFont val="仿宋_GB2312"/>
        <family val="3"/>
        <charset val="134"/>
      </rPr>
      <t>反映政府用于对个人和家庭的补助支出。</t>
    </r>
  </si>
  <si>
    <r>
      <t>1.社会福利和救助：</t>
    </r>
    <r>
      <rPr>
        <sz val="16"/>
        <rFont val="仿宋_GB2312"/>
        <family val="3"/>
        <charset val="134"/>
      </rPr>
      <t>反映按规定开支的抚恤金、生活补助、救济费、医疗费补助、奖励金。抚恤金、生活补助、救济费、医疗费补助、奖励金的说明见部门预算支出经济分类科目说明。</t>
    </r>
  </si>
  <si>
    <r>
      <t>2.助学金：</t>
    </r>
    <r>
      <rPr>
        <sz val="16"/>
        <rFont val="仿宋_GB2312"/>
        <family val="3"/>
        <charset val="134"/>
      </rPr>
      <t>反映学校学生助学金、奖学金、学生贷款、出国留学（实习）人员生活费，青少年业余体校学员伙食补助费和生活费补贴，按照协议由我方负担或享受我方奖学金的来华留学生、进修生生活费等。</t>
    </r>
  </si>
  <si>
    <r>
      <t>3.个人农业生产补贴：</t>
    </r>
    <r>
      <rPr>
        <sz val="16"/>
        <rFont val="仿宋_GB2312"/>
        <family val="3"/>
        <charset val="134"/>
      </rPr>
      <t>反映对个人及新型农业经营主体（包括种粮大户、家庭农场、农民专业合作社等）发放的生产补贴支出，如国家对农民发放的农业生产发展资金以及发放给残疾人的各种生产经营补贴等。</t>
    </r>
  </si>
  <si>
    <r>
      <t>4.离退休费：</t>
    </r>
    <r>
      <rPr>
        <sz val="16"/>
        <rFont val="仿宋_GB2312"/>
        <family val="3"/>
        <charset val="134"/>
      </rPr>
      <t>反映离休费、退休费、退职（役）费。离休费、退休费、退职（役）费的说明见部门预算支出经济分类科目说明。</t>
    </r>
  </si>
  <si>
    <r>
      <t>5.其他对个人和家庭补助：</t>
    </r>
    <r>
      <rPr>
        <sz val="16"/>
        <rFont val="仿宋_GB2312"/>
        <family val="3"/>
        <charset val="134"/>
      </rPr>
      <t>反映未包括在上述科目的对个人和家庭的补助支出，如婴幼儿补贴、退职人员及随行家属路费、符合条件的退役回乡义务兵一次性建房补助、符合安置条件的城镇退役士兵自谋职业的一次性经济补助费、保障性住房租金补贴等。</t>
    </r>
  </si>
  <si>
    <r>
      <t>（十）对社会保障基金补助：</t>
    </r>
    <r>
      <rPr>
        <sz val="16"/>
        <rFont val="仿宋_GB2312"/>
        <family val="3"/>
        <charset val="134"/>
      </rPr>
      <t>反映政府对社会保险基金的补助以及补充全国社会保障基金的支出。</t>
    </r>
  </si>
  <si>
    <r>
      <t>1.对社会保险基金补助：</t>
    </r>
    <r>
      <rPr>
        <sz val="16"/>
        <rFont val="仿宋_GB2312"/>
        <family val="3"/>
        <charset val="134"/>
      </rPr>
      <t>反映政府对社会保险基金的补助支出。</t>
    </r>
  </si>
  <si>
    <r>
      <t>2.补充全国社会保障基金：</t>
    </r>
    <r>
      <rPr>
        <sz val="16"/>
        <rFont val="仿宋_GB2312"/>
        <family val="3"/>
        <charset val="134"/>
      </rPr>
      <t>反映中央政府补充全国社会保障基金的支出。</t>
    </r>
  </si>
  <si>
    <r>
      <t>（十一）债务利息及费用支出：</t>
    </r>
    <r>
      <rPr>
        <sz val="16"/>
        <rFont val="仿宋_GB2312"/>
        <family val="3"/>
        <charset val="134"/>
      </rPr>
      <t>反映政府债务利息及费用支出。</t>
    </r>
  </si>
  <si>
    <r>
      <t>1.国内债务付息：</t>
    </r>
    <r>
      <rPr>
        <sz val="16"/>
        <rFont val="仿宋_GB2312"/>
        <family val="3"/>
        <charset val="134"/>
      </rPr>
      <t>反映用于偿还国内债务利息的支出。</t>
    </r>
  </si>
  <si>
    <r>
      <t>2.国外债务付息：</t>
    </r>
    <r>
      <rPr>
        <sz val="16"/>
        <rFont val="仿宋_GB2312"/>
        <family val="3"/>
        <charset val="134"/>
      </rPr>
      <t>反映用于偿还国外债务利息的支出。</t>
    </r>
  </si>
  <si>
    <r>
      <t>3.国内债务发行费用：</t>
    </r>
    <r>
      <rPr>
        <sz val="16"/>
        <rFont val="仿宋_GB2312"/>
        <family val="3"/>
        <charset val="134"/>
      </rPr>
      <t>反映用于国内债务发行、兑付、登记等费用的支出。</t>
    </r>
  </si>
  <si>
    <r>
      <t>4.国外债务发行费用：</t>
    </r>
    <r>
      <rPr>
        <sz val="16"/>
        <rFont val="仿宋_GB2312"/>
        <family val="3"/>
        <charset val="134"/>
      </rPr>
      <t>反映用于国外债务发行、兑付、登记等费用的支出。</t>
    </r>
  </si>
  <si>
    <r>
      <t>（十二）债务还本支出：</t>
    </r>
    <r>
      <rPr>
        <sz val="16"/>
        <rFont val="仿宋_GB2312"/>
        <family val="3"/>
        <charset val="134"/>
      </rPr>
      <t>反映政府债务还本支出。</t>
    </r>
  </si>
  <si>
    <t>1.国内债务还本：反映用于国内债务还本的支出。</t>
  </si>
  <si>
    <t>2.国外债务还本：反映用于国外债务还本的支出。</t>
  </si>
  <si>
    <r>
      <t>（十三）转移性支出：</t>
    </r>
    <r>
      <rPr>
        <sz val="16"/>
        <rFont val="仿宋_GB2312"/>
        <family val="3"/>
        <charset val="134"/>
      </rPr>
      <t>反映政府间和不同性质预算间的转移性支出。</t>
    </r>
  </si>
  <si>
    <r>
      <t>1.上下级政府间转移性支出：</t>
    </r>
    <r>
      <rPr>
        <sz val="16"/>
        <rFont val="仿宋_GB2312"/>
        <family val="3"/>
        <charset val="134"/>
      </rPr>
      <t>反映上下级政府间的转移性支出。</t>
    </r>
  </si>
  <si>
    <r>
      <t>2.援助其他地区支出：</t>
    </r>
    <r>
      <rPr>
        <sz val="16"/>
        <rFont val="仿宋_GB2312"/>
        <family val="3"/>
        <charset val="134"/>
      </rPr>
      <t>反映援助方政府安排的由受援方政府统筹使用的各类援助、补偿、捐赠等资金支出。由援助方政府安排并管理的对其他地区各类援助、捐赠等资金支出以及各地按照国家统一要求安排的对口援助西藏、新疆、青海藏区的资金，不在此科目反映。</t>
    </r>
  </si>
  <si>
    <r>
      <t>3.债务转贷：</t>
    </r>
    <r>
      <rPr>
        <sz val="16"/>
        <rFont val="仿宋_GB2312"/>
        <family val="3"/>
        <charset val="134"/>
      </rPr>
      <t>反映上下级政府间的债务转贷支出。</t>
    </r>
  </si>
  <si>
    <r>
      <t>4.调出资金：</t>
    </r>
    <r>
      <rPr>
        <sz val="16"/>
        <rFont val="仿宋_GB2312"/>
        <family val="3"/>
        <charset val="134"/>
      </rPr>
      <t>反映不同性质预算间的转移性支出。</t>
    </r>
  </si>
  <si>
    <r>
      <t>（十四）预备费及预留：</t>
    </r>
    <r>
      <rPr>
        <sz val="16"/>
        <rFont val="仿宋_GB2312"/>
        <family val="3"/>
        <charset val="134"/>
      </rPr>
      <t>反映预备费及预留。</t>
    </r>
  </si>
  <si>
    <r>
      <t>1.预备费：</t>
    </r>
    <r>
      <rPr>
        <sz val="16"/>
        <rFont val="仿宋_GB2312"/>
        <family val="3"/>
        <charset val="134"/>
      </rPr>
      <t>反映依法设置的预备费。</t>
    </r>
  </si>
  <si>
    <r>
      <t>2.预留：</t>
    </r>
    <r>
      <rPr>
        <sz val="16"/>
        <rFont val="仿宋_GB2312"/>
        <family val="3"/>
        <charset val="134"/>
      </rPr>
      <t>政府预算专用。</t>
    </r>
  </si>
  <si>
    <r>
      <t>（十五）其他支出：</t>
    </r>
    <r>
      <rPr>
        <sz val="16"/>
        <rFont val="仿宋_GB2312"/>
        <family val="3"/>
        <charset val="134"/>
      </rPr>
      <t>反映不能划分到上述经济科目的其他支出。</t>
    </r>
  </si>
  <si>
    <r>
      <t>1.赠与：</t>
    </r>
    <r>
      <rPr>
        <sz val="16"/>
        <rFont val="仿宋_GB2312"/>
        <family val="3"/>
        <charset val="134"/>
      </rPr>
      <t>反映对外国政府、国内外组织等提供的援助、捐赠以及交纳国际组织会费等方面的支出。</t>
    </r>
  </si>
  <si>
    <r>
      <t>2.国家赔偿费用支出：</t>
    </r>
    <r>
      <rPr>
        <sz val="16"/>
        <rFont val="仿宋_GB2312"/>
        <family val="3"/>
        <charset val="134"/>
      </rPr>
      <t>反映用于国家赔偿方面的支出。</t>
    </r>
  </si>
  <si>
    <r>
      <t>3.对民间非营利组织和群众性自治组织补贴：</t>
    </r>
    <r>
      <rPr>
        <sz val="16"/>
        <rFont val="仿宋_GB2312"/>
        <family val="3"/>
        <charset val="134"/>
      </rPr>
      <t>反映对民间非营利组织和群众性自治组织补贴支出。</t>
    </r>
  </si>
  <si>
    <r>
      <t>4.其他支出：</t>
    </r>
    <r>
      <rPr>
        <sz val="16"/>
        <rFont val="仿宋_GB2312"/>
        <family val="3"/>
        <charset val="134"/>
      </rPr>
      <t>反映除上述科目以外的其他支出。</t>
    </r>
  </si>
  <si>
    <t>二、部门预算支出经济分类科目</t>
  </si>
  <si>
    <t>部门预算支出经济分类体现部门预算管理要求，主要用于部门预算编制、执行、决算、公开和部门（单位）预算会计核算。</t>
  </si>
  <si>
    <r>
      <t>（一）工资福利支出：</t>
    </r>
    <r>
      <rPr>
        <sz val="16"/>
        <rFont val="仿宋_GB2312"/>
        <family val="3"/>
        <charset val="134"/>
      </rPr>
      <t>反映单位开支的在职职工和编制外长期聘用人员的各类劳动报酬，以及为上述人员缴纳的各项社会保险费等。</t>
    </r>
  </si>
  <si>
    <r>
      <t>1.基本工资：</t>
    </r>
    <r>
      <rPr>
        <sz val="16"/>
        <rFont val="仿宋_GB2312"/>
        <family val="3"/>
        <charset val="134"/>
      </rPr>
      <t>反映按规定发放的基本工资，包括公务员的职务工资、级别工资；机关工人的岗位工资、技术等级工资；事业单位工作人员的岗位工资、薪级工资；各类学校毕业生试用期(见习期)工资、新参加工作工人学徒期、熟练期工资；军队（含武警）军官、文职干部的职务（专业技术等级）工资、军衔（级别）工资和军龄工资；军队士官的军衔等级工资和军龄工资等。</t>
    </r>
  </si>
  <si>
    <r>
      <t>2.津贴补贴：</t>
    </r>
    <r>
      <rPr>
        <sz val="16"/>
        <rFont val="仿宋_GB2312"/>
        <family val="3"/>
        <charset val="134"/>
      </rPr>
      <t>反映按规定发放的津贴、补贴,包括机关工作人员工作性津贴、生活性补贴、地区附加津贴、岗位津贴，机关事业单位艰苦边远地区津贴，事业单位工作人员特殊岗位津贴补贴，以及提租补贴、购房补贴、采暖补贴、物业服务补贴等。</t>
    </r>
  </si>
  <si>
    <r>
      <t>3.奖金：</t>
    </r>
    <r>
      <rPr>
        <sz val="16"/>
        <rFont val="仿宋_GB2312"/>
        <family val="3"/>
        <charset val="134"/>
      </rPr>
      <t>反映按规定发放的奖金，包括机关工作人员年终一次性奖金等。</t>
    </r>
  </si>
  <si>
    <r>
      <t>4.伙食补助费：</t>
    </r>
    <r>
      <rPr>
        <sz val="16"/>
        <rFont val="仿宋_GB2312"/>
        <family val="3"/>
        <charset val="134"/>
      </rPr>
      <t>反映单位发给职工的伙食补助费，因公负伤等住院治疗、住疗养院期间的伙食补助费，军队（含武警）人员的伙食费等。</t>
    </r>
  </si>
  <si>
    <r>
      <t>5.绩效工资：</t>
    </r>
    <r>
      <rPr>
        <sz val="16"/>
        <rFont val="仿宋_GB2312"/>
        <family val="3"/>
        <charset val="134"/>
      </rPr>
      <t>反映事业单位工作人员的绩效工资。</t>
    </r>
  </si>
  <si>
    <r>
      <t>6.机关事业单位基本养老保险缴费：</t>
    </r>
    <r>
      <rPr>
        <sz val="16"/>
        <rFont val="仿宋_GB2312"/>
        <family val="3"/>
        <charset val="134"/>
      </rPr>
      <t>反映单位为职工缴纳的基本养老保险费。由单位代扣的工作人员基本养老保险缴费，不在此科目反映。</t>
    </r>
  </si>
  <si>
    <r>
      <t>7.职业年金缴费：</t>
    </r>
    <r>
      <rPr>
        <sz val="16"/>
        <rFont val="仿宋_GB2312"/>
        <family val="3"/>
        <charset val="134"/>
      </rPr>
      <t>反映单位为职工实际缴纳的职业年金(含职业年金补记支出)。由单位代扣的工作人员职业年金缴费，不在此科目反映。</t>
    </r>
  </si>
  <si>
    <r>
      <t>8.城镇职工基本医疗保险缴费：</t>
    </r>
    <r>
      <rPr>
        <sz val="16"/>
        <rFont val="仿宋_GB2312"/>
        <family val="3"/>
        <charset val="134"/>
      </rPr>
      <t>反映单位为职工缴纳的基本医疗保险费。</t>
    </r>
  </si>
  <si>
    <r>
      <t>9.公务员医疗补助缴费：</t>
    </r>
    <r>
      <rPr>
        <sz val="16"/>
        <rFont val="仿宋_GB2312"/>
        <family val="3"/>
        <charset val="134"/>
      </rPr>
      <t>反映按规定可享受公务员医疗补助单位为职工缴纳的公务员医疗补助费。</t>
    </r>
  </si>
  <si>
    <r>
      <t>10.其他社会保障缴费：</t>
    </r>
    <r>
      <rPr>
        <sz val="16"/>
        <rFont val="仿宋_GB2312"/>
        <family val="3"/>
        <charset val="134"/>
      </rPr>
      <t>反映单位为职工缴纳的失业、工伤、生育、大病统筹等社会保险费，残疾人就业保障金，军队（含武警）为军人缴纳的退役养老、医疗等社会保险费。生育保险和职工基本医疗保险合并实施的地区，相关缴费不在此科目反映。</t>
    </r>
  </si>
  <si>
    <r>
      <t>11.住房公积金：</t>
    </r>
    <r>
      <rPr>
        <sz val="16"/>
        <rFont val="仿宋_GB2312"/>
        <family val="3"/>
        <charset val="134"/>
      </rPr>
      <t>反映单位按规定为职工缴纳的住房公积金。</t>
    </r>
  </si>
  <si>
    <r>
      <t>12.医疗费：</t>
    </r>
    <r>
      <rPr>
        <sz val="16"/>
        <rFont val="仿宋_GB2312"/>
        <family val="3"/>
        <charset val="134"/>
      </rPr>
      <t>反映未参加医疗保险单位的医疗经费和单位按规定为职工支出的其他医疗费用。</t>
    </r>
  </si>
  <si>
    <r>
      <t>13.其他工资福利支出：</t>
    </r>
    <r>
      <rPr>
        <sz val="16"/>
        <rFont val="仿宋_GB2312"/>
        <family val="3"/>
        <charset val="134"/>
      </rPr>
      <t>反映上述科目未包括的工资福利支出，如各种加班工资、病假两个月以上期间的人员工资，职工探亲旅费，困难职工生活补助，编制外长期聘用人员(不包括劳务派遣人员)劳务报酬及社保缴费，公务员及参照公务员法管理的事业单位工作人员转入企业工作并按规定参加企业职工基本养老保险后给予的一次性补贴等。</t>
    </r>
  </si>
  <si>
    <r>
      <t>（二）商品和服务支出：</t>
    </r>
    <r>
      <rPr>
        <sz val="16"/>
        <rFont val="仿宋_GB2312"/>
        <family val="3"/>
        <charset val="134"/>
      </rPr>
      <t>反映单位购买商品和服务的支出，不包括用于购置固定资产、战略性和应急性物资储备等资本性支出。</t>
    </r>
  </si>
  <si>
    <r>
      <t>1.办公费：</t>
    </r>
    <r>
      <rPr>
        <sz val="16"/>
        <rFont val="仿宋_GB2312"/>
        <family val="3"/>
        <charset val="134"/>
      </rPr>
      <t>反映单位购买日常办公用品、书报杂志等支出。</t>
    </r>
  </si>
  <si>
    <r>
      <t>2.印刷费：</t>
    </r>
    <r>
      <rPr>
        <sz val="16"/>
        <rFont val="仿宋_GB2312"/>
        <family val="3"/>
        <charset val="134"/>
      </rPr>
      <t>反映单位的印刷费支出。</t>
    </r>
  </si>
  <si>
    <r>
      <t>3.咨询费：</t>
    </r>
    <r>
      <rPr>
        <sz val="16"/>
        <rFont val="仿宋_GB2312"/>
        <family val="3"/>
        <charset val="134"/>
      </rPr>
      <t>反映单位咨询方面的支出。</t>
    </r>
  </si>
  <si>
    <r>
      <t>4.手续费：</t>
    </r>
    <r>
      <rPr>
        <sz val="16"/>
        <rFont val="仿宋_GB2312"/>
        <family val="3"/>
        <charset val="134"/>
      </rPr>
      <t>反映单位的各类手续费支出。</t>
    </r>
  </si>
  <si>
    <r>
      <t>5.水费：</t>
    </r>
    <r>
      <rPr>
        <sz val="16"/>
        <rFont val="仿宋_GB2312"/>
        <family val="3"/>
        <charset val="134"/>
      </rPr>
      <t>反映单位的水费、污水处理费等支出。</t>
    </r>
  </si>
  <si>
    <r>
      <t>6.电费：</t>
    </r>
    <r>
      <rPr>
        <sz val="16"/>
        <rFont val="仿宋_GB2312"/>
        <family val="3"/>
        <charset val="134"/>
      </rPr>
      <t>反映单位的电费支出。</t>
    </r>
  </si>
  <si>
    <r>
      <t>7.邮电费：</t>
    </r>
    <r>
      <rPr>
        <sz val="16"/>
        <rFont val="仿宋_GB2312"/>
        <family val="3"/>
        <charset val="134"/>
      </rPr>
      <t>反映单位开支的信函、包裹、货物等物品的邮寄费及电话费、电报费、传真费、网络通讯费等。</t>
    </r>
  </si>
  <si>
    <r>
      <t>8.取暖费：</t>
    </r>
    <r>
      <rPr>
        <sz val="16"/>
        <rFont val="仿宋_GB2312"/>
        <family val="3"/>
        <charset val="134"/>
      </rPr>
      <t>反映单位取暖用燃料费、热力费、炉具购置费、锅炉临时工的工资、节煤奖以及由单位支付的未实行职工住房采暖补贴改革的在职职工和离退休人员宿舍取暖费。</t>
    </r>
  </si>
  <si>
    <r>
      <t>9.物业管理费：</t>
    </r>
    <r>
      <rPr>
        <sz val="16"/>
        <rFont val="仿宋_GB2312"/>
        <family val="3"/>
        <charset val="134"/>
      </rPr>
      <t>反映单位开支的办公用房以及未实行职工住宅物业服务改革的在职职工和离退休人员宿舍等的物业管理费，包括综合治理、绿化、卫生等方面的支出。</t>
    </r>
  </si>
  <si>
    <r>
      <t>10.差旅费：</t>
    </r>
    <r>
      <rPr>
        <sz val="16"/>
        <rFont val="仿宋_GB2312"/>
        <family val="3"/>
        <charset val="134"/>
      </rPr>
      <t>反映单位工作人员国（境）内出差发生的城市间交通费、住宿费、伙食补助费和市内交通费。</t>
    </r>
  </si>
  <si>
    <r>
      <t>12.维修(护)费：</t>
    </r>
    <r>
      <rPr>
        <sz val="16"/>
        <rFont val="仿宋_GB2312"/>
        <family val="3"/>
        <charset val="134"/>
      </rPr>
      <t>反映单位日常开支的固定资产（不包括车船等交通工具）修理和维护费用，网络信息系统运行与维护费用，以及按规定提取的修购基金。</t>
    </r>
  </si>
  <si>
    <r>
      <t>13.租赁费：</t>
    </r>
    <r>
      <rPr>
        <sz val="16"/>
        <rFont val="仿宋_GB2312"/>
        <family val="3"/>
        <charset val="134"/>
      </rPr>
      <t>反映租赁办公用房、宿舍、专用通讯网以及其他设备等方面的费用。</t>
    </r>
  </si>
  <si>
    <r>
      <t>14.会议费：</t>
    </r>
    <r>
      <rPr>
        <sz val="16"/>
        <rFont val="仿宋_GB2312"/>
        <family val="3"/>
        <charset val="134"/>
      </rPr>
      <t>反映单位在会议期间按规定开支的住宿费、伙食费、会议场地租金、交通费、文件印刷费、医药费等。</t>
    </r>
  </si>
  <si>
    <r>
      <t>15.培训费：</t>
    </r>
    <r>
      <rPr>
        <sz val="16"/>
        <rFont val="仿宋_GB2312"/>
        <family val="3"/>
        <charset val="134"/>
      </rPr>
      <t>反映除因公出国（境）培训费以外的，在培训期间发生的师资费、住宿费、伙食费、培训场地费、培训资料费、交通费等各类培训费用。</t>
    </r>
  </si>
  <si>
    <r>
      <t>17.专用材料费：</t>
    </r>
    <r>
      <rPr>
        <sz val="16"/>
        <rFont val="仿宋_GB2312"/>
        <family val="3"/>
        <charset val="134"/>
      </rPr>
      <t>反映单位购买日常专用材料的支出。具体包括药品及医疗耗材，农用材料，兽医用品，实验室用品，专用服装，消耗性体育用品，专用工具和仪器，艺术部门专用材料和用品，广播电视台发射台发射机的电力、材料等方面的支出。</t>
    </r>
  </si>
  <si>
    <r>
      <t>18.被装购置费：</t>
    </r>
    <r>
      <rPr>
        <sz val="16"/>
        <rFont val="仿宋_GB2312"/>
        <family val="3"/>
        <charset val="134"/>
      </rPr>
      <t>反映法院、检察院、公安、税务、海关等单位的被装购置支出。</t>
    </r>
  </si>
  <si>
    <r>
      <t>19.专用燃料费：</t>
    </r>
    <r>
      <rPr>
        <sz val="16"/>
        <rFont val="仿宋_GB2312"/>
        <family val="3"/>
        <charset val="134"/>
      </rPr>
      <t>反映用作业务工作设备的车(不含公务用车)、船设施等的油料支出。</t>
    </r>
  </si>
  <si>
    <r>
      <t>20.劳务费：</t>
    </r>
    <r>
      <rPr>
        <sz val="16"/>
        <rFont val="仿宋_GB2312"/>
        <family val="3"/>
        <charset val="134"/>
      </rPr>
      <t>反映支付给外单位和个人的劳务费用，如临时聘用人员、钟点工工资，稿费、翻译费，评审费等。</t>
    </r>
  </si>
  <si>
    <r>
      <t>21.委托业务费：</t>
    </r>
    <r>
      <rPr>
        <sz val="16"/>
        <rFont val="仿宋_GB2312"/>
        <family val="3"/>
        <charset val="134"/>
      </rPr>
      <t>反映因委托外单位办理业务而支付的委托业务费。</t>
    </r>
  </si>
  <si>
    <r>
      <t>22.工会经费：</t>
    </r>
    <r>
      <rPr>
        <sz val="16"/>
        <rFont val="仿宋_GB2312"/>
        <family val="3"/>
        <charset val="134"/>
      </rPr>
      <t>反映单位按规定提取或安排的工会经费。</t>
    </r>
  </si>
  <si>
    <r>
      <t>23.福利费：</t>
    </r>
    <r>
      <rPr>
        <sz val="16"/>
        <rFont val="仿宋_GB2312"/>
        <family val="3"/>
        <charset val="134"/>
      </rPr>
      <t>反映单位按规定提取的职工福利费。</t>
    </r>
  </si>
  <si>
    <r>
      <t>24.公务用车运行维护费：</t>
    </r>
    <r>
      <rPr>
        <sz val="16"/>
        <rFont val="仿宋_GB2312"/>
        <family val="3"/>
        <charset val="134"/>
      </rPr>
      <t>反映单位按规定保留的公务用车燃料费、维修费、过桥过路费、保险费、安全奖励费用等支出。</t>
    </r>
  </si>
  <si>
    <r>
      <t>25.其他交通费用：</t>
    </r>
    <r>
      <rPr>
        <sz val="16"/>
        <rFont val="仿宋_GB2312"/>
        <family val="3"/>
        <charset val="134"/>
      </rPr>
      <t>反映单位除公务用车运行维护费以外的其他交通费用。如公务交通补贴，租车费用、出租车费用，飞机、船舶等的燃料费、维修费、保险费等。</t>
    </r>
  </si>
  <si>
    <r>
      <t>26.税金及附加费用：</t>
    </r>
    <r>
      <rPr>
        <sz val="16"/>
        <rFont val="仿宋_GB2312"/>
        <family val="3"/>
        <charset val="134"/>
      </rPr>
      <t>反映单位提供劳务或销售产品应负担的税金及附加费用，包括消费税、城市维护建设税、资源税和教育费附加等。</t>
    </r>
  </si>
  <si>
    <r>
      <t>27.其他商品和服务支出：</t>
    </r>
    <r>
      <rPr>
        <sz val="16"/>
        <rFont val="仿宋_GB2312"/>
        <family val="3"/>
        <charset val="134"/>
      </rPr>
      <t>反映上述科目未包括的日常公用支出。如诉讼费、国内组织的会员费、来访费、广告宣传费以及离休人员特需费、离退休人员公用经费等。</t>
    </r>
  </si>
  <si>
    <r>
      <t>（三）对个人和家庭的补助：</t>
    </r>
    <r>
      <rPr>
        <sz val="16"/>
        <rFont val="仿宋_GB2312"/>
        <family val="3"/>
        <charset val="134"/>
      </rPr>
      <t>反映政府用于对个人和家庭的补助支出。</t>
    </r>
  </si>
  <si>
    <r>
      <t>1.离休费：</t>
    </r>
    <r>
      <rPr>
        <sz val="16"/>
        <rFont val="仿宋_GB2312"/>
        <family val="3"/>
        <charset val="134"/>
      </rPr>
      <t>反映机关事业单位和军队移交政府安置的离休人员的离休费、护理费以及提租补贴、购房补贴、采暖补贴、物业服务补贴等补贴。</t>
    </r>
  </si>
  <si>
    <r>
      <t>2.退休费：</t>
    </r>
    <r>
      <rPr>
        <sz val="16"/>
        <rFont val="仿宋_GB2312"/>
        <family val="3"/>
        <charset val="134"/>
      </rPr>
      <t>反映机关事业单位和军队移交政府安置的退休人员的退休费以及提租补贴、购房补贴、采暖补贴、物业服务补贴等补贴。</t>
    </r>
  </si>
  <si>
    <r>
      <t>3.退职（役）费：</t>
    </r>
    <r>
      <rPr>
        <sz val="16"/>
        <rFont val="仿宋_GB2312"/>
        <family val="3"/>
        <charset val="134"/>
      </rPr>
      <t>反映机关事业单位退职人员的生活补贴，一次性支付给职工或军官、军队无军籍退职职工、运动员的退职补助，一次性支付给军官、文职干部、士官、义务兵的退役费，按月支付给自主择业的军队转业干部的退役金。</t>
    </r>
  </si>
  <si>
    <r>
      <t>4.抚恤金：</t>
    </r>
    <r>
      <rPr>
        <sz val="16"/>
        <rFont val="仿宋_GB2312"/>
        <family val="3"/>
        <charset val="134"/>
      </rPr>
      <t>反映按规定开支的烈士遗属、牺牲病故人员遗属的一次性和定期抚恤金，伤残人员的抚恤金，离退休人员等其他人员的各项抚恤金，以及按规定开支的机关事业单位职工和离退休人员丧葬费。</t>
    </r>
  </si>
  <si>
    <r>
      <t>5.生活补助：</t>
    </r>
    <r>
      <rPr>
        <sz val="16"/>
        <rFont val="仿宋_GB2312"/>
        <family val="3"/>
        <charset val="134"/>
      </rPr>
      <t>反映按规定开支的优抚对象定期定量生活补助费，退役军人生活补助费，机关事业单位职工遗属生活补助，长期赡养人员补助费，由于国家实行退耕还林禁牧舍饲政策补偿给农牧民的现金、粮食支出，对农村党员、复员军人以及村干部的补助支出，人犯的伙食费、药费等。</t>
    </r>
  </si>
  <si>
    <r>
      <t>6.救济费：</t>
    </r>
    <r>
      <rPr>
        <sz val="16"/>
        <rFont val="仿宋_GB2312"/>
        <family val="3"/>
        <charset val="134"/>
      </rPr>
      <t>反映按规定开支的城乡困难群众、灾民、归侨、外侨及其他人员的生活救济费，包括城乡居民的最低生活保障金，随同资源枯竭矿山破产但未参加养老保险统筹的矿山所属集体企业退休人员按最低生活保障标准发放的生活费，特困救助供养对象、临时救助对象、贫困户、麻风病人的生活救济费，精简退职老弱残职工救济费，福利、救助机构发生的收养费以及救助支出等。实物形式的救济也在此科目反映。</t>
    </r>
  </si>
  <si>
    <r>
      <t>7.医疗费补助：</t>
    </r>
    <r>
      <rPr>
        <sz val="16"/>
        <rFont val="仿宋_GB2312"/>
        <family val="3"/>
        <charset val="134"/>
      </rPr>
      <t>反映机关事业单位和军队移交政府安置的离退休人员的医疗费，学生医疗费，优抚对象医疗补助，以及按国家规定资助居民参加城乡居民医疗保险以及资助农民参加新型农村合作医疗、城镇居民参加城镇居民基本医疗保险的支出和对城乡贫困家庭的医疗救助支出。</t>
    </r>
  </si>
  <si>
    <r>
      <t>8.助学金：</t>
    </r>
    <r>
      <rPr>
        <sz val="16"/>
        <rFont val="仿宋_GB2312"/>
        <family val="3"/>
        <charset val="134"/>
      </rPr>
      <t>反映学校学生助学金、奖学金、学生贷款、出国留学（实习）人员生活费，青少年业余体校学员伙食补助费和生活费补贴，按照协议由我方负担或享受我方奖学金的来华留学生、进修生生活费等。</t>
    </r>
  </si>
  <si>
    <r>
      <t>9.奖励金：</t>
    </r>
    <r>
      <rPr>
        <sz val="16"/>
        <rFont val="仿宋_GB2312"/>
        <family val="3"/>
        <charset val="134"/>
      </rPr>
      <t>反映对个体私营经济的奖励、计划生育目标责任奖励、独生子女父母奖励等。</t>
    </r>
  </si>
  <si>
    <r>
      <t>10.个人农业生产补贴：</t>
    </r>
    <r>
      <rPr>
        <sz val="16"/>
        <rFont val="仿宋_GB2312"/>
        <family val="3"/>
        <charset val="134"/>
      </rPr>
      <t>反映对个人及新型农业经营主体（包括种粮大户、家庭农场、农民专业合作社等）发放的生产补贴支出，如国家对农民发放的农业生产发展资金以及发放给残疾人的各种生产经营补贴等。</t>
    </r>
  </si>
  <si>
    <r>
      <t>11.其他对个人和家庭的补助：</t>
    </r>
    <r>
      <rPr>
        <sz val="16"/>
        <rFont val="仿宋_GB2312"/>
        <family val="3"/>
        <charset val="134"/>
      </rPr>
      <t>反映未包括在上述科目的对个人和家庭的补助支出，如婴幼儿补贴、退职人员及随行家属路费、符合条件的退役回乡义务兵一次性建房补助、符合安置条件的城镇退役士兵自谋职业的一次性经济补助费、保障性住房租金补贴等。</t>
    </r>
  </si>
  <si>
    <r>
      <t>（四）债务利息及费用支出：</t>
    </r>
    <r>
      <rPr>
        <sz val="16"/>
        <rFont val="仿宋_GB2312"/>
        <family val="3"/>
        <charset val="134"/>
      </rPr>
      <t>反映单位的债务利息及费用支出。</t>
    </r>
  </si>
  <si>
    <r>
      <t>（五）资本性支出（基本建设）：</t>
    </r>
    <r>
      <rPr>
        <sz val="16"/>
        <rFont val="仿宋_GB2312"/>
        <family val="3"/>
        <charset val="134"/>
      </rPr>
      <t>反映切块由发展改革部门安排的基本建设支出，对企业补助支出不在此科目反映。</t>
    </r>
  </si>
  <si>
    <r>
      <t>1.房屋建筑物购建：</t>
    </r>
    <r>
      <rPr>
        <sz val="16"/>
        <rFont val="仿宋_GB2312"/>
        <family val="3"/>
        <charset val="134"/>
      </rPr>
      <t>反映用于购买、自行建造办公用房、仓库、职工生活用房、教学科研用房、学生宿舍、食堂等建筑物（含附属设施，如电梯、通讯线路、水气管道等）的支出。</t>
    </r>
  </si>
  <si>
    <r>
      <t>2.办公设备购置：</t>
    </r>
    <r>
      <rPr>
        <sz val="16"/>
        <rFont val="仿宋_GB2312"/>
        <family val="3"/>
        <charset val="134"/>
      </rPr>
      <t>反映用于购置并按财务会计制度规定纳入固定资产核算范围的办公家具和办公设备的支出，以及按规定提取的修购基金。</t>
    </r>
  </si>
  <si>
    <r>
      <t>3.专用设备购置：</t>
    </r>
    <r>
      <rPr>
        <sz val="16"/>
        <rFont val="仿宋_GB2312"/>
        <family val="3"/>
        <charset val="134"/>
      </rPr>
      <t>反映用于购置具有专门用途、并按财务会计制度规定纳入固定资产核算范围的各类专用设备的支出。如通信设备、发电设备、交通监控设备、卫星转发器、气象设备、进出口监管设备等，以及按规定提取的修购基金。</t>
    </r>
  </si>
  <si>
    <r>
      <t>4.基础设施建设：</t>
    </r>
    <r>
      <rPr>
        <sz val="16"/>
        <rFont val="仿宋_GB2312"/>
        <family val="3"/>
        <charset val="134"/>
      </rPr>
      <t>反映用于农田设施、道路、铁路、桥梁、水坝和机场、车站、码头等公共基础设施建设方面的支出。</t>
    </r>
  </si>
  <si>
    <r>
      <t>5.大型修缮：</t>
    </r>
    <r>
      <rPr>
        <sz val="16"/>
        <rFont val="仿宋_GB2312"/>
        <family val="3"/>
        <charset val="134"/>
      </rPr>
      <t>反映按财务会计制度规定允许资本化的各类设备、建筑物、公共基础设施等大型修缮的支出。</t>
    </r>
  </si>
  <si>
    <r>
      <t>6.信息网络及软件购置更新：</t>
    </r>
    <r>
      <rPr>
        <sz val="16"/>
        <rFont val="仿宋_GB2312"/>
        <family val="3"/>
        <charset val="134"/>
      </rPr>
      <t>反映用于信息网络和软件方面的支出。如服务器购置、软件购置、开发、应用支出等，如果购置的相关硬件、软件等不符合财务会计制度规定的固定资产确认标准的，不在此科目反映。</t>
    </r>
  </si>
  <si>
    <r>
      <t>7.物资储备：</t>
    </r>
    <r>
      <rPr>
        <sz val="16"/>
        <rFont val="仿宋_GB2312"/>
        <family val="3"/>
        <charset val="134"/>
      </rPr>
      <t>反映为应付战争、自然灾害或意料不到的突发事件而提前购置的具有特殊重要性的军事用品、石油、医药、粮食等战略性和应急性物质储备支出。</t>
    </r>
  </si>
  <si>
    <r>
      <t>8.公务用车购置：</t>
    </r>
    <r>
      <rPr>
        <sz val="16"/>
        <rFont val="仿宋_GB2312"/>
        <family val="3"/>
        <charset val="134"/>
      </rPr>
      <t>反映公务用车购置支出（含车辆购置税、牌照费）。</t>
    </r>
  </si>
  <si>
    <r>
      <t>9.其他交通工具购置：</t>
    </r>
    <r>
      <rPr>
        <sz val="16"/>
        <rFont val="仿宋_GB2312"/>
        <family val="3"/>
        <charset val="134"/>
      </rPr>
      <t>反映除公务用车外的其他各类交通工具(如船舶、飞机等)购置支出（含车辆购置税、牌照费）。</t>
    </r>
  </si>
  <si>
    <r>
      <t>10.文物和陈列品购置：</t>
    </r>
    <r>
      <rPr>
        <sz val="16"/>
        <rFont val="仿宋_GB2312"/>
        <family val="3"/>
        <charset val="134"/>
      </rPr>
      <t>反映文物和陈列品购置支出。</t>
    </r>
  </si>
  <si>
    <r>
      <t>11.无形资产购置：</t>
    </r>
    <r>
      <rPr>
        <sz val="16"/>
        <rFont val="仿宋_GB2312"/>
        <family val="3"/>
        <charset val="134"/>
      </rPr>
      <t>反映著作权、商标权、专利权、土地使用权等无形资产购置支出。软件购置、开发、应用支出不在此科目反映。</t>
    </r>
  </si>
  <si>
    <r>
      <t>12.其他基本建设支出：</t>
    </r>
    <r>
      <rPr>
        <sz val="16"/>
        <rFont val="仿宋_GB2312"/>
        <family val="3"/>
        <charset val="134"/>
      </rPr>
      <t>反映上述科目中未包括的资本性支出（不含对企业补助）。</t>
    </r>
  </si>
  <si>
    <r>
      <t>（六）资本性支出：</t>
    </r>
    <r>
      <rPr>
        <sz val="16"/>
        <rFont val="仿宋_GB2312"/>
        <family val="3"/>
        <charset val="134"/>
      </rPr>
      <t>反映各单位安排的资本性支出。切块由发展改革部门安排的基本建设支出不在此科目反映。</t>
    </r>
  </si>
  <si>
    <r>
      <t>7.物资储备：</t>
    </r>
    <r>
      <rPr>
        <sz val="16"/>
        <rFont val="仿宋_GB2312"/>
        <family val="3"/>
        <charset val="134"/>
      </rPr>
      <t>反映为应付战争、自然灾害或意料不到的突发事件而提前购置的具有特殊重要性的军事用品、石油、医药、粮食等战略性和应急性物资储备支出。</t>
    </r>
  </si>
  <si>
    <r>
      <t>8.土地补偿：</t>
    </r>
    <r>
      <rPr>
        <sz val="16"/>
        <rFont val="仿宋_GB2312"/>
        <family val="3"/>
        <charset val="134"/>
      </rPr>
      <t>反映按规定征地和收购土地过程中支付的土地补偿费。</t>
    </r>
  </si>
  <si>
    <r>
      <t>9.安置补助：</t>
    </r>
    <r>
      <rPr>
        <sz val="16"/>
        <rFont val="仿宋_GB2312"/>
        <family val="3"/>
        <charset val="134"/>
      </rPr>
      <t>反映按规定征地和收购土地过程中支付的安置补助费。</t>
    </r>
  </si>
  <si>
    <r>
      <t>10.地上附着物和青苗补偿：</t>
    </r>
    <r>
      <rPr>
        <sz val="16"/>
        <rFont val="仿宋_GB2312"/>
        <family val="3"/>
        <charset val="134"/>
      </rPr>
      <t>反映按规定征地和收购土地过程中支付的地上附着物和青苗补偿费。</t>
    </r>
  </si>
  <si>
    <r>
      <t>11.拆迁补偿：</t>
    </r>
    <r>
      <rPr>
        <sz val="16"/>
        <rFont val="仿宋_GB2312"/>
        <family val="3"/>
        <charset val="134"/>
      </rPr>
      <t>反映按规定征地和收购土地过程中支付的拆迁补偿费。</t>
    </r>
  </si>
  <si>
    <r>
      <t>12.公务用车购置：</t>
    </r>
    <r>
      <rPr>
        <sz val="16"/>
        <rFont val="仿宋_GB2312"/>
        <family val="3"/>
        <charset val="134"/>
      </rPr>
      <t>反映公务用车购置支出（含车辆购置税、牌照费）。</t>
    </r>
  </si>
  <si>
    <r>
      <t>13.其他交通工具购置：</t>
    </r>
    <r>
      <rPr>
        <sz val="16"/>
        <rFont val="仿宋_GB2312"/>
        <family val="3"/>
        <charset val="134"/>
      </rPr>
      <t>反映除公务用车外的其他各类交通工具(如船舶、飞机等)购置支出（含车辆购置税、牌照费）。</t>
    </r>
  </si>
  <si>
    <r>
      <t>14.文物和陈列品购置：</t>
    </r>
    <r>
      <rPr>
        <sz val="16"/>
        <rFont val="仿宋_GB2312"/>
        <family val="3"/>
        <charset val="134"/>
      </rPr>
      <t>反映文物和陈列品购置支出。</t>
    </r>
  </si>
  <si>
    <r>
      <t>15.无形资产购置：</t>
    </r>
    <r>
      <rPr>
        <sz val="16"/>
        <rFont val="仿宋_GB2312"/>
        <family val="3"/>
        <charset val="134"/>
      </rPr>
      <t>反映著作权、商标权、专利权、土地使用权等无形资产购置支出。软件购置、开发、应用支出不在此科目反映。</t>
    </r>
  </si>
  <si>
    <r>
      <t>16.其他资本性支出：</t>
    </r>
    <r>
      <rPr>
        <sz val="16"/>
        <rFont val="仿宋_GB2312"/>
        <family val="3"/>
        <charset val="134"/>
      </rPr>
      <t>反映上述科目中未包括的资本性支出。</t>
    </r>
  </si>
  <si>
    <r>
      <t>（七）对企业补助（基本建设）：</t>
    </r>
    <r>
      <rPr>
        <sz val="16"/>
        <rFont val="仿宋_GB2312"/>
        <family val="3"/>
        <charset val="134"/>
      </rPr>
      <t>反映切块由发展改革部门安排的基本建设支出中对企业补助支出。</t>
    </r>
  </si>
  <si>
    <r>
      <t>1.资本金注入：</t>
    </r>
    <r>
      <rPr>
        <sz val="16"/>
        <rFont val="仿宋_GB2312"/>
        <family val="3"/>
        <charset val="134"/>
      </rPr>
      <t>反映对企业注入资本金的支出，不包括政府投资基金股权投资。</t>
    </r>
  </si>
  <si>
    <r>
      <t>2.其他对企业补助：</t>
    </r>
    <r>
      <rPr>
        <sz val="16"/>
        <rFont val="仿宋_GB2312"/>
        <family val="3"/>
        <charset val="134"/>
      </rPr>
      <t>反映对企业的其他补助支出。</t>
    </r>
  </si>
  <si>
    <r>
      <t>（八）对企业补助：</t>
    </r>
    <r>
      <rPr>
        <sz val="16"/>
        <rFont val="仿宋_GB2312"/>
        <family val="3"/>
        <charset val="134"/>
      </rPr>
      <t>反映政府对各类企业的补助支出。切块由发展改革部门安排的基本建设支出中对企业补助支出不在此科目反映。</t>
    </r>
  </si>
  <si>
    <r>
      <t>2.政府投资基金股权投资：</t>
    </r>
    <r>
      <rPr>
        <sz val="16"/>
        <rFont val="仿宋_GB2312"/>
        <family val="3"/>
        <charset val="134"/>
      </rPr>
      <t>反映设立或者参与政府投资基金的股权投资支出。</t>
    </r>
  </si>
  <si>
    <r>
      <t>3.费用补贴：</t>
    </r>
    <r>
      <rPr>
        <sz val="16"/>
        <rFont val="仿宋_GB2312"/>
        <family val="3"/>
        <charset val="134"/>
      </rPr>
      <t>反映对企业的费用性补贴。</t>
    </r>
  </si>
  <si>
    <r>
      <t>4.利息补贴：</t>
    </r>
    <r>
      <rPr>
        <sz val="16"/>
        <rFont val="仿宋_GB2312"/>
        <family val="3"/>
        <charset val="134"/>
      </rPr>
      <t>反映对企业的利息补贴。</t>
    </r>
  </si>
  <si>
    <r>
      <t>5.其他对企业补助：</t>
    </r>
    <r>
      <rPr>
        <sz val="16"/>
        <rFont val="仿宋_GB2312"/>
        <family val="3"/>
        <charset val="134"/>
      </rPr>
      <t>反映对企业的其他补助支出。</t>
    </r>
  </si>
  <si>
    <r>
      <t>（九）对社会保障基金补助：</t>
    </r>
    <r>
      <rPr>
        <sz val="16"/>
        <rFont val="仿宋_GB2312"/>
        <family val="3"/>
        <charset val="134"/>
      </rPr>
      <t>反映政府对社会保险基金的补助以及补充全国社会保障基金的支出。</t>
    </r>
  </si>
  <si>
    <r>
      <t>（十）其他支出：</t>
    </r>
    <r>
      <rPr>
        <sz val="16"/>
        <rFont val="仿宋_GB2312"/>
        <family val="3"/>
        <charset val="134"/>
      </rPr>
      <t>反映不能划分到上述经济科目的其他支出。</t>
    </r>
  </si>
  <si>
    <t>两套支出经济分类科目对照表</t>
  </si>
  <si>
    <t>政府预算支出经济分类</t>
  </si>
  <si>
    <t>部门预算支出经济分类</t>
  </si>
  <si>
    <t>科 目 名 称</t>
  </si>
  <si>
    <t>机关工资福利支出</t>
  </si>
  <si>
    <t>工资福利支出</t>
  </si>
  <si>
    <t xml:space="preserve"> 工资奖金津补贴</t>
  </si>
  <si>
    <t xml:space="preserve"> 基本工资</t>
  </si>
  <si>
    <t xml:space="preserve"> 津贴补贴</t>
  </si>
  <si>
    <t xml:space="preserve"> 奖金</t>
  </si>
  <si>
    <t xml:space="preserve"> 社会保障缴费</t>
  </si>
  <si>
    <t xml:space="preserve"> 机关事业单位基本养老保险缴费</t>
  </si>
  <si>
    <t xml:space="preserve"> 职业年金缴费</t>
  </si>
  <si>
    <t xml:space="preserve"> 城镇职工基本医疗保险缴费</t>
  </si>
  <si>
    <t xml:space="preserve"> 公务员医疗补助缴费</t>
  </si>
  <si>
    <t xml:space="preserve"> 其他社会保障缴费</t>
  </si>
  <si>
    <t xml:space="preserve"> 住房公积金</t>
  </si>
  <si>
    <t xml:space="preserve"> 其他工资福利支出</t>
  </si>
  <si>
    <t xml:space="preserve"> 伙食补助费</t>
  </si>
  <si>
    <t xml:space="preserve"> 医疗费</t>
  </si>
  <si>
    <t>机关商品和服务支出</t>
  </si>
  <si>
    <t>商品和服务支出</t>
  </si>
  <si>
    <t xml:space="preserve"> 办公经费</t>
  </si>
  <si>
    <t xml:space="preserve"> 办公费</t>
  </si>
  <si>
    <t xml:space="preserve"> 印刷费</t>
  </si>
  <si>
    <t xml:space="preserve"> 手续费</t>
  </si>
  <si>
    <t xml:space="preserve"> 水费</t>
  </si>
  <si>
    <t xml:space="preserve"> 电费</t>
  </si>
  <si>
    <t xml:space="preserve"> 邮电费</t>
  </si>
  <si>
    <t xml:space="preserve"> 取暖费</t>
  </si>
  <si>
    <t xml:space="preserve"> 物业管理费</t>
  </si>
  <si>
    <t xml:space="preserve"> 差旅费</t>
  </si>
  <si>
    <t xml:space="preserve"> 租赁费</t>
  </si>
  <si>
    <t xml:space="preserve"> 工会经费</t>
  </si>
  <si>
    <t xml:space="preserve"> 福利费</t>
  </si>
  <si>
    <t xml:space="preserve"> 其他交通费用</t>
  </si>
  <si>
    <t xml:space="preserve"> 税金及附加费用</t>
  </si>
  <si>
    <t xml:space="preserve"> 会议费</t>
  </si>
  <si>
    <t xml:space="preserve"> 培训费</t>
  </si>
  <si>
    <t xml:space="preserve"> 专用材料购置费</t>
  </si>
  <si>
    <t xml:space="preserve"> 专用材料费</t>
  </si>
  <si>
    <t xml:space="preserve"> 被装购置费</t>
  </si>
  <si>
    <t xml:space="preserve"> 专用燃料费</t>
  </si>
  <si>
    <t xml:space="preserve"> 委托业务费</t>
  </si>
  <si>
    <t xml:space="preserve"> 咨询费</t>
  </si>
  <si>
    <t xml:space="preserve"> 劳务费</t>
  </si>
  <si>
    <t xml:space="preserve"> 公务接待费</t>
  </si>
  <si>
    <t xml:space="preserve"> 因公出国（境）费用</t>
  </si>
  <si>
    <t xml:space="preserve"> 公务用车运行维护费</t>
  </si>
  <si>
    <t xml:space="preserve"> 维修(护)费</t>
  </si>
  <si>
    <t xml:space="preserve"> 其他商品和服务支出</t>
  </si>
  <si>
    <t>机关资本性支出（一）</t>
  </si>
  <si>
    <t xml:space="preserve">资本性支出  </t>
  </si>
  <si>
    <t xml:space="preserve"> 房屋建筑物购建</t>
  </si>
  <si>
    <t xml:space="preserve"> 基础设施建设</t>
  </si>
  <si>
    <t xml:space="preserve"> 公务用车购置</t>
  </si>
  <si>
    <t xml:space="preserve"> 土地征迁补偿和安置支出</t>
  </si>
  <si>
    <t xml:space="preserve"> 土地补偿</t>
  </si>
  <si>
    <t xml:space="preserve"> 安置补助</t>
  </si>
  <si>
    <t xml:space="preserve"> 地上附着物和青苗补偿</t>
  </si>
  <si>
    <t xml:space="preserve"> 拆迁补偿</t>
  </si>
  <si>
    <t xml:space="preserve"> 设备购置</t>
  </si>
  <si>
    <t xml:space="preserve"> 办公设备购置</t>
  </si>
  <si>
    <t xml:space="preserve"> 专用设备购置</t>
  </si>
  <si>
    <t xml:space="preserve"> 信息网络及软件购置更新</t>
  </si>
  <si>
    <t xml:space="preserve"> 大型修缮</t>
  </si>
  <si>
    <t xml:space="preserve"> 其他资本性支出</t>
  </si>
  <si>
    <t xml:space="preserve"> 物资储备</t>
  </si>
  <si>
    <t xml:space="preserve"> 其他交通工具购置</t>
  </si>
  <si>
    <t xml:space="preserve"> 文物和陈列品购置</t>
  </si>
  <si>
    <t xml:space="preserve"> 无形资产购置</t>
  </si>
  <si>
    <t>机关资本性支出（二）</t>
  </si>
  <si>
    <t>资本性支出（基本建设）</t>
  </si>
  <si>
    <t xml:space="preserve"> 其他基本建设支出</t>
  </si>
  <si>
    <t>对事业单位经常性补助</t>
  </si>
  <si>
    <t xml:space="preserve"> 工资福利支出</t>
  </si>
  <si>
    <t xml:space="preserve"> 商品和服务支出</t>
  </si>
  <si>
    <t xml:space="preserve"> 其他对事业单位补助</t>
  </si>
  <si>
    <t>对事业单位资本性补助</t>
  </si>
  <si>
    <t xml:space="preserve"> 资本性支出（一）</t>
  </si>
  <si>
    <t>资本性支出</t>
  </si>
  <si>
    <t xml:space="preserve"> 资本性支出（二）</t>
  </si>
  <si>
    <t>对企业补助</t>
  </si>
  <si>
    <t xml:space="preserve"> 费用补贴</t>
  </si>
  <si>
    <t xml:space="preserve"> 利息补贴</t>
  </si>
  <si>
    <t xml:space="preserve"> 其他对企业补助</t>
  </si>
  <si>
    <t>对企业资本性支出</t>
  </si>
  <si>
    <t xml:space="preserve"> 对企业资本性支出（一）</t>
  </si>
  <si>
    <t xml:space="preserve"> 资本金注入</t>
  </si>
  <si>
    <t xml:space="preserve"> 政府投资基金股权投资</t>
  </si>
  <si>
    <t xml:space="preserve"> 对企业资本性支出（二）</t>
  </si>
  <si>
    <t>对企业补助（基本建设）</t>
  </si>
  <si>
    <t>对个人和家庭的补助</t>
  </si>
  <si>
    <t xml:space="preserve"> 社会福利和救助</t>
  </si>
  <si>
    <t xml:space="preserve"> 抚恤金</t>
  </si>
  <si>
    <t xml:space="preserve"> 生活补助</t>
  </si>
  <si>
    <t xml:space="preserve"> 救济金</t>
  </si>
  <si>
    <t xml:space="preserve"> 医疗费补助</t>
  </si>
  <si>
    <t xml:space="preserve"> 奖励金</t>
  </si>
  <si>
    <t xml:space="preserve"> 助学金</t>
  </si>
  <si>
    <t xml:space="preserve"> 个人农业生产补贴</t>
  </si>
  <si>
    <t xml:space="preserve"> 离退休费</t>
  </si>
  <si>
    <t xml:space="preserve"> 离休费</t>
  </si>
  <si>
    <t xml:space="preserve"> 退休费</t>
  </si>
  <si>
    <t xml:space="preserve"> 退职（役）费</t>
  </si>
  <si>
    <t xml:space="preserve"> 其他对个人和家庭的补助</t>
  </si>
  <si>
    <t>对社会保障基金补助</t>
  </si>
  <si>
    <t xml:space="preserve"> 对社会保险基金补助</t>
  </si>
  <si>
    <t xml:space="preserve"> 补充全国社会保障基金</t>
  </si>
  <si>
    <t>债务利息及费用支出</t>
  </si>
  <si>
    <t xml:space="preserve"> 国内债务付息</t>
  </si>
  <si>
    <t xml:space="preserve"> 国外债务付息</t>
  </si>
  <si>
    <t xml:space="preserve"> 国内债务发行费用</t>
  </si>
  <si>
    <t xml:space="preserve"> 国外债务发行费用</t>
  </si>
  <si>
    <t>债务还本支出</t>
  </si>
  <si>
    <t xml:space="preserve"> 国内债务还本</t>
  </si>
  <si>
    <t xml:space="preserve"> 国外债务还本</t>
  </si>
  <si>
    <t>转移性支出</t>
  </si>
  <si>
    <t xml:space="preserve"> 上下级政府间转移性支出</t>
  </si>
  <si>
    <t xml:space="preserve"> 援助其他地区支出</t>
  </si>
  <si>
    <t xml:space="preserve"> 债务转贷</t>
  </si>
  <si>
    <t xml:space="preserve"> 调出资金</t>
  </si>
  <si>
    <t>预备费及预留</t>
  </si>
  <si>
    <t xml:space="preserve"> 预备费</t>
  </si>
  <si>
    <t xml:space="preserve"> 预留</t>
  </si>
  <si>
    <t>其他支出</t>
  </si>
  <si>
    <t xml:space="preserve"> 赠与</t>
  </si>
  <si>
    <t xml:space="preserve"> 国家赔偿费用支出</t>
  </si>
  <si>
    <t xml:space="preserve"> 对民间非营利组织和群众性自治组织补贴</t>
  </si>
  <si>
    <t xml:space="preserve"> 其他支出</t>
  </si>
  <si>
    <t>表8</t>
  </si>
  <si>
    <t xml:space="preserve">    “三公”经费</t>
  </si>
  <si>
    <t xml:space="preserve">        其中：（一）因公出国（境）支出</t>
  </si>
  <si>
    <t xml:space="preserve">              （二）公务用车购置及运行维护支出</t>
  </si>
  <si>
    <t xml:space="preserve">                    1.公务用车购置</t>
  </si>
  <si>
    <t xml:space="preserve">                    2.公务用车运行维护费</t>
  </si>
  <si>
    <t xml:space="preserve">              （三）公务接待费支出</t>
  </si>
  <si>
    <t>备注:市（县、区）本级一般公共预算中安排的“三公”经费是指部门预算基本支出及项目支出中安排的因公出国（境）支出、公务用车购置及运行维护支出和公务接待费支出。</t>
  </si>
  <si>
    <t>表9</t>
  </si>
  <si>
    <t>**县</t>
  </si>
  <si>
    <t>**区</t>
  </si>
  <si>
    <t>表10</t>
  </si>
  <si>
    <t>单位：亿元</t>
  </si>
  <si>
    <t>地  区</t>
  </si>
  <si>
    <t>备注：1.县、区级公开本地区债务限额余额即可。
      2.根据中央规定，在政府债务余额决算数经上级审定前，各地不得随意调整或以任何形式不当公开地方政府债务余额预计执行数。建议可参照财政部及省级做法，公开上年度债务限额和跨年度余额，例如，本表第2列可公开跨年度余额、第3列可公开上年度限额。</t>
  </si>
  <si>
    <t>表11</t>
  </si>
  <si>
    <t>一、政府性基金收入</t>
  </si>
  <si>
    <t xml:space="preserve"> 其中：……</t>
  </si>
  <si>
    <t xml:space="preserve">   上级补助收入</t>
  </si>
  <si>
    <t xml:space="preserve">   调入资金等</t>
  </si>
  <si>
    <t>表12</t>
  </si>
  <si>
    <t>**年全市政府性基金预算支出表（代编预算）</t>
  </si>
  <si>
    <t>一、政府性基金支出</t>
  </si>
  <si>
    <t>（一）文化体育与传媒支出</t>
  </si>
  <si>
    <t>（二）社会保障和就业支出</t>
  </si>
  <si>
    <t>（三）城乡社区支出</t>
  </si>
  <si>
    <t>（四）农林水支出</t>
  </si>
  <si>
    <t>（五）交通运输支出</t>
  </si>
  <si>
    <t>（六）资源勘探信息等支出</t>
  </si>
  <si>
    <t>（七）商业服务业等支出</t>
  </si>
  <si>
    <t>（八）其他支出</t>
  </si>
  <si>
    <t>（九）债务付息支出</t>
  </si>
  <si>
    <t xml:space="preserve">    调出资金</t>
  </si>
  <si>
    <t>表13</t>
  </si>
  <si>
    <t xml:space="preserve">     ……</t>
  </si>
  <si>
    <t>三、调入资金</t>
  </si>
  <si>
    <t>表14</t>
  </si>
  <si>
    <t>**年市级政府性基金预算支出表</t>
  </si>
  <si>
    <t>一、文化体育与传媒支出</t>
  </si>
  <si>
    <t>市本级支出</t>
  </si>
  <si>
    <t>对下级转移支付</t>
  </si>
  <si>
    <t>二、社会保障和就业支出</t>
  </si>
  <si>
    <t>三、城乡社区支出</t>
  </si>
  <si>
    <t>四、农林水支出</t>
  </si>
  <si>
    <t>五、交通运输支出</t>
  </si>
  <si>
    <t>六、资源勘探信息等支出</t>
  </si>
  <si>
    <t>七、其他支出</t>
  </si>
  <si>
    <t>八、调出资金</t>
  </si>
  <si>
    <t>1.市本级支出</t>
  </si>
  <si>
    <t>2.对下级转移支付</t>
  </si>
  <si>
    <t>3.调出资金</t>
  </si>
  <si>
    <t>表15</t>
  </si>
  <si>
    <t>六、其他支出</t>
  </si>
  <si>
    <t>备注:</t>
  </si>
  <si>
    <t>表39</t>
  </si>
  <si>
    <t>2018年省级政府性基金转移支付预算表（按项目分地区）</t>
  </si>
  <si>
    <t>（一)国家电影事业发展专项资金及对应专项债务收入安排的支出</t>
  </si>
  <si>
    <t>（一）大中型水库移民后期扶持基金支出</t>
  </si>
  <si>
    <t>（二）基础设施建设和经济发展</t>
  </si>
  <si>
    <t>（三）小型水库移民扶助基金及对应专项债务收入安排的支出</t>
  </si>
  <si>
    <t>三、交通运输支出</t>
  </si>
  <si>
    <t>（一）公路还贷</t>
  </si>
  <si>
    <t>（二）车辆通行费及对应专项债务收入安排的支出</t>
  </si>
  <si>
    <t>（三）政府还贷公路养护</t>
  </si>
  <si>
    <t>（四）港口建设费及对应专项债务收入安排的支出</t>
  </si>
  <si>
    <t>表16</t>
  </si>
  <si>
    <t xml:space="preserve">  ……</t>
  </si>
  <si>
    <t>**年全市国有资本经营预算收入总表</t>
  </si>
  <si>
    <t>预算科目</t>
  </si>
  <si>
    <t>一、国有资本经营收入</t>
  </si>
  <si>
    <t>（一）利润收入</t>
  </si>
  <si>
    <t>（二）股利、股息收入</t>
  </si>
  <si>
    <t>（三）产权转让收入</t>
  </si>
  <si>
    <t>（四）清算收入</t>
  </si>
  <si>
    <t>（五)其他国有资本经营收入</t>
  </si>
  <si>
    <t xml:space="preserve">   国有资本经营预算转移支付收入</t>
  </si>
  <si>
    <t>本年收入合计</t>
  </si>
  <si>
    <t>上年结转</t>
  </si>
  <si>
    <t xml:space="preserve">       </t>
  </si>
  <si>
    <t>表19</t>
  </si>
  <si>
    <t>**年全市国有资本经营预算支出总表</t>
  </si>
  <si>
    <t>支      出</t>
  </si>
  <si>
    <t>一、国有资本经营预算支出</t>
  </si>
  <si>
    <t>（一）解决历史遗留问题及改革成本支出</t>
  </si>
  <si>
    <t>（二）国有企业资本金注入</t>
  </si>
  <si>
    <t>（三）国有企业政策性补贴</t>
  </si>
  <si>
    <t>（四）其他国有资本经营预算支出</t>
  </si>
  <si>
    <t>（一）国有资本经营预算转移支付</t>
  </si>
  <si>
    <t>（二）调出资金</t>
  </si>
  <si>
    <t>本年支出合计</t>
  </si>
  <si>
    <t>结转下年</t>
  </si>
  <si>
    <t xml:space="preserve">         支出总计</t>
  </si>
  <si>
    <t>表20</t>
  </si>
  <si>
    <t>一、市（县、区）本级国有资本经营收入</t>
  </si>
  <si>
    <t xml:space="preserve">          本年收入合计</t>
  </si>
  <si>
    <t>表21</t>
  </si>
  <si>
    <t>一、市（县、区）本级国有资本经营预算支出</t>
  </si>
  <si>
    <t>(一)解决历史遗留问题及改革成本支出</t>
  </si>
  <si>
    <t>(二)国有企业资本金注入</t>
  </si>
  <si>
    <t>(三)国有企业政策性补贴</t>
  </si>
  <si>
    <t>(四)其他国有资本经营预算支出</t>
  </si>
  <si>
    <t>表22</t>
  </si>
  <si>
    <t>项  目</t>
  </si>
  <si>
    <t>全市社会保险基金收入合计</t>
  </si>
  <si>
    <t xml:space="preserve">    其中：保险费收入</t>
  </si>
  <si>
    <t xml:space="preserve">          财政补贴收入</t>
  </si>
  <si>
    <t xml:space="preserve">          利息收入</t>
  </si>
  <si>
    <t>一、企业职工基本养老保险基金收入</t>
  </si>
  <si>
    <t xml:space="preserve">          利息收入（含投资收益）</t>
  </si>
  <si>
    <t>二、失业保险基金收入</t>
  </si>
  <si>
    <t>三、城镇职工基本医疗保险基金收入</t>
  </si>
  <si>
    <t>四、工伤保险基金收入</t>
  </si>
  <si>
    <t>五、生育保险基金收入</t>
  </si>
  <si>
    <t>六、城乡居民基本养老保险基金收入</t>
  </si>
  <si>
    <t>七、城乡居民基本医疗保险基金收入</t>
  </si>
  <si>
    <t>八、机关事业单位基本养老保险基金收入</t>
  </si>
  <si>
    <t>表23</t>
  </si>
  <si>
    <t>**年全市社会保险基金支出预算表</t>
  </si>
  <si>
    <t>项　目</t>
  </si>
  <si>
    <t>全市社会保险基金支出合计</t>
  </si>
  <si>
    <t>　　其中：社会保险待遇支出</t>
  </si>
  <si>
    <t>一、企业职工基本养老保险基金支出</t>
  </si>
  <si>
    <t>　　其中：养老保险待遇支出</t>
  </si>
  <si>
    <t>二、失业保险基金支出</t>
  </si>
  <si>
    <t>　　其中：失业保险待遇支出</t>
  </si>
  <si>
    <t>三、城镇职工基本医疗保险基金支出</t>
  </si>
  <si>
    <t>　　其中：基本医疗保险待遇支出</t>
  </si>
  <si>
    <t>四、工伤保险基金支出</t>
  </si>
  <si>
    <t>　　其中：工伤保险待遇支出</t>
  </si>
  <si>
    <t>五、生育保险基金支出</t>
  </si>
  <si>
    <t>　　其中：生育保险待遇支出</t>
  </si>
  <si>
    <t>六、城乡居民基本养老保险基金支出</t>
  </si>
  <si>
    <t>七、城乡居民基本医疗保险基金支出</t>
  </si>
  <si>
    <t>八、机关事业单位基本养老保险基金支出</t>
  </si>
  <si>
    <t>表24</t>
  </si>
  <si>
    <t>备注：县区级没有社保基金预算数据的，仍应公开空表，备注说明有关情况。</t>
  </si>
  <si>
    <t>表25</t>
  </si>
  <si>
    <t>　　1.养老保险待遇支出</t>
  </si>
  <si>
    <t xml:space="preserve">      其中：（1）基本养老金</t>
  </si>
  <si>
    <t xml:space="preserve">            （2）医疗补助金</t>
  </si>
  <si>
    <t xml:space="preserve">            （3）丧葬抚恤补助</t>
  </si>
  <si>
    <t xml:space="preserve">    2.其他企业职工基本养老保险基金支出</t>
  </si>
  <si>
    <t>　　1.失业保险待遇支出</t>
  </si>
  <si>
    <t xml:space="preserve">      其中：（1）失业保险金</t>
  </si>
  <si>
    <t xml:space="preserve">            （2）医疗保险费</t>
  </si>
  <si>
    <t xml:space="preserve">            （4）职业培训和职业介绍补贴</t>
  </si>
  <si>
    <t xml:space="preserve">   2.其他失业保险基金支出</t>
  </si>
  <si>
    <t>　　1.基本医疗保险待遇支出</t>
  </si>
  <si>
    <t xml:space="preserve">     其中：（1）城镇职工基本医疗保险统筹基金</t>
  </si>
  <si>
    <t xml:space="preserve">           （2）城镇职工基本医疗保险个人账户基金</t>
  </si>
  <si>
    <t xml:space="preserve">    2.其他城镇职工基本医疗保险基金支出</t>
  </si>
  <si>
    <t>　　1.工伤保险待遇支出</t>
  </si>
  <si>
    <t xml:space="preserve">    2.劳动能力鉴定支出</t>
  </si>
  <si>
    <t xml:space="preserve">    3.工伤预防费用支出</t>
  </si>
  <si>
    <t xml:space="preserve">    4.其他工伤保险基金支出</t>
  </si>
  <si>
    <t xml:space="preserve">    1.生育保险待遇支出</t>
  </si>
  <si>
    <t xml:space="preserve">      其中：（1）生育医疗费用支出</t>
  </si>
  <si>
    <t xml:space="preserve">            （2）生育津贴支出</t>
  </si>
  <si>
    <t xml:space="preserve">    2.其他生育保险基金支出</t>
  </si>
  <si>
    <t xml:space="preserve">    1.养老保险待遇支出</t>
  </si>
  <si>
    <t xml:space="preserve">      其中：（1）基础养老金支出</t>
  </si>
  <si>
    <t xml:space="preserve">            （2）个人账户养老金支出</t>
  </si>
  <si>
    <t xml:space="preserve">            （3）丧葬抚恤补助支出</t>
  </si>
  <si>
    <t xml:space="preserve">    2.其他城乡居民基本养老保险基金支出</t>
  </si>
  <si>
    <t xml:space="preserve">      其中：城乡居民基本医疗保险基金医疗保险待遇支出</t>
  </si>
  <si>
    <t xml:space="preserve">    2.大病医疗保险支出</t>
  </si>
  <si>
    <t xml:space="preserve">    3.其他城乡居民基本医疗保险基金支出</t>
  </si>
  <si>
    <t xml:space="preserve">      其中：基本养老金支出</t>
  </si>
  <si>
    <t xml:space="preserve">    2.其他机关事业单位基本养老保险基金支出</t>
  </si>
  <si>
    <t>表78</t>
  </si>
  <si>
    <t>表77</t>
  </si>
  <si>
    <t>不打印</t>
  </si>
  <si>
    <t>序号</t>
  </si>
  <si>
    <t>专项资金名称</t>
  </si>
  <si>
    <t>其中，国资预算</t>
  </si>
  <si>
    <t>其中，一般公共预算</t>
  </si>
  <si>
    <t>预安排</t>
  </si>
  <si>
    <t>政府性基金及国资预算</t>
  </si>
  <si>
    <t>总计</t>
  </si>
  <si>
    <t>区域协调发展战略专项资金</t>
  </si>
  <si>
    <t>促进经济发展专项资金</t>
  </si>
  <si>
    <t>科技创新战略专项资金</t>
  </si>
  <si>
    <t>医疗卫生健康事业发展专项资金</t>
  </si>
  <si>
    <t>教育发展专项资金</t>
  </si>
  <si>
    <t>生态环境保护专项资金</t>
  </si>
  <si>
    <t>促进就业创业发展专项资金</t>
  </si>
  <si>
    <t>对口援建专项资金</t>
  </si>
  <si>
    <t>文化繁荣发展专项资金</t>
  </si>
  <si>
    <t>社会治理专项资金</t>
  </si>
  <si>
    <t>社会福利专项资金</t>
  </si>
  <si>
    <t>表79</t>
  </si>
  <si>
    <t>专项资金名称及用途</t>
  </si>
  <si>
    <r>
      <rPr>
        <b/>
        <sz val="12"/>
        <rFont val="Arial"/>
        <family val="2"/>
      </rPr>
      <t>2018</t>
    </r>
    <r>
      <rPr>
        <b/>
        <sz val="12"/>
        <rFont val="宋体"/>
        <family val="3"/>
        <charset val="134"/>
      </rPr>
      <t>年金额</t>
    </r>
  </si>
  <si>
    <t>其中，年初预算</t>
  </si>
  <si>
    <t>一般预安排</t>
  </si>
  <si>
    <t>主管部部门</t>
  </si>
  <si>
    <t>是否打印</t>
  </si>
  <si>
    <t>不含预安排的2018年金额</t>
  </si>
  <si>
    <t>使用用途</t>
  </si>
  <si>
    <t>2018年金额</t>
  </si>
  <si>
    <t>其中：一般公共预算</t>
  </si>
  <si>
    <t>否</t>
  </si>
  <si>
    <t xml:space="preserve">    政府性基金预算</t>
  </si>
  <si>
    <t xml:space="preserve">    国有资本经营预算</t>
  </si>
  <si>
    <t>其中：省委省政府一事一议资金</t>
  </si>
  <si>
    <t>社会主义新农村建设</t>
  </si>
  <si>
    <t>省农业厅</t>
  </si>
  <si>
    <t>水利建设与改革发展</t>
  </si>
  <si>
    <t>省水利厅</t>
  </si>
  <si>
    <t>精准扶贫精准脱贫攻坚</t>
  </si>
  <si>
    <t>高标准农田建设类项目</t>
  </si>
  <si>
    <t>省国土资源厅</t>
  </si>
  <si>
    <t>省委省政府一事一议资金</t>
  </si>
  <si>
    <t>财政</t>
  </si>
  <si>
    <t>森林资源培育及管护</t>
  </si>
  <si>
    <t>省林业厅</t>
  </si>
  <si>
    <t>完善农业支持保护制度</t>
  </si>
  <si>
    <t>构建现代农业体系</t>
  </si>
  <si>
    <t>国土资源监管</t>
  </si>
  <si>
    <t>农村危房改造</t>
  </si>
  <si>
    <t>省住房和城乡建设厅</t>
  </si>
  <si>
    <t>农业综合开发资金</t>
  </si>
  <si>
    <t>省财政厅</t>
  </si>
  <si>
    <t>地质矿产勘查及环境治理</t>
  </si>
  <si>
    <t>省核工业地质局</t>
  </si>
  <si>
    <t>完善农村基本经营制度</t>
  </si>
  <si>
    <t>林业产业发展</t>
  </si>
  <si>
    <t>南粤古驿道保护利用</t>
  </si>
  <si>
    <t>普通公路水路建设</t>
  </si>
  <si>
    <t>省交通运输厅</t>
  </si>
  <si>
    <t>高速公路建设</t>
  </si>
  <si>
    <t>保障性安居工程补助</t>
  </si>
  <si>
    <t>省专项建设基金项目贴息</t>
  </si>
  <si>
    <t>省发展和改革委员会</t>
  </si>
  <si>
    <t>基建投资</t>
  </si>
  <si>
    <t>城乡规划及建设</t>
  </si>
  <si>
    <t>少数民族发展资金</t>
  </si>
  <si>
    <t>省民族宗教事务委员会</t>
  </si>
  <si>
    <t>企业技术改造</t>
  </si>
  <si>
    <t>省经济和信息化委员会</t>
  </si>
  <si>
    <t>珠江西岸先进装备制造业发展</t>
  </si>
  <si>
    <t>产业共建与产业园发展</t>
  </si>
  <si>
    <t>外经贸发展</t>
  </si>
  <si>
    <t>省商务厅</t>
  </si>
  <si>
    <t>制造业一事一议</t>
  </si>
  <si>
    <t>民营经济及中小微企业发展</t>
  </si>
  <si>
    <t>海洋经济发展</t>
  </si>
  <si>
    <t>省海洋与渔业厅</t>
  </si>
  <si>
    <t>4K电视网络应用和产业发展</t>
  </si>
  <si>
    <t>省新闻出版广电局、省委宣传部、省经济和信息化委</t>
  </si>
  <si>
    <t>支持省属企业改革发展</t>
  </si>
  <si>
    <t>省国资委</t>
  </si>
  <si>
    <t>现代服务业发展</t>
  </si>
  <si>
    <t>省邮政局</t>
  </si>
  <si>
    <t>省财政</t>
  </si>
  <si>
    <t>省供销合作联社</t>
  </si>
  <si>
    <t>现代渔业发展</t>
  </si>
  <si>
    <t>信息化和信息产业发展</t>
  </si>
  <si>
    <t>培育制造业新兴支柱产业</t>
  </si>
  <si>
    <t>海洋事业发展</t>
  </si>
  <si>
    <t>海洋事业发展2</t>
  </si>
  <si>
    <t>金融服务</t>
  </si>
  <si>
    <t>省人民政府金融工作办公室</t>
  </si>
  <si>
    <t>隐藏，不打印</t>
  </si>
  <si>
    <t>质量监测</t>
  </si>
  <si>
    <t>省质量技术监督局</t>
  </si>
  <si>
    <t>标准化战略</t>
  </si>
  <si>
    <t>地理标志产品及生态原产地保护产品</t>
  </si>
  <si>
    <t>技术创新体系建设</t>
  </si>
  <si>
    <t>省科学技术厅</t>
  </si>
  <si>
    <t>省科学院</t>
  </si>
  <si>
    <t>省农业科学院</t>
  </si>
  <si>
    <t>人才发展</t>
  </si>
  <si>
    <t>省委组织部</t>
  </si>
  <si>
    <t>基础与应用基础研究</t>
  </si>
  <si>
    <t>知识产权工作</t>
  </si>
  <si>
    <t>省知识产权局</t>
  </si>
  <si>
    <t>大学生科技创新培育</t>
  </si>
  <si>
    <t>共产主义青年团省委员会</t>
  </si>
  <si>
    <t>加强基层医疗卫生服务体系和全科医生队伍建设</t>
  </si>
  <si>
    <t>省卫计委</t>
  </si>
  <si>
    <t>预防控制重大疾病</t>
  </si>
  <si>
    <t>健全现代医院管理制度</t>
  </si>
  <si>
    <t>食品药品安全</t>
  </si>
  <si>
    <t>省食品药品监督管理局</t>
  </si>
  <si>
    <t>传承发展中医药事业</t>
  </si>
  <si>
    <t>省中医药局</t>
  </si>
  <si>
    <t>公共卫生与人口发展服务</t>
  </si>
  <si>
    <t>推进教育现代化及农村义务教育寄宿制学校建设</t>
  </si>
  <si>
    <t>省教育厅</t>
  </si>
  <si>
    <t>高校创新强校工程</t>
  </si>
  <si>
    <t>一流大学（学科）和高水平大学建设</t>
  </si>
  <si>
    <t>完善职业教育</t>
  </si>
  <si>
    <t>省属高校基本建设</t>
  </si>
  <si>
    <t>强师工程</t>
  </si>
  <si>
    <t>教育工作专项</t>
  </si>
  <si>
    <t>助学贷款贴息</t>
  </si>
  <si>
    <t>民办教育发展</t>
  </si>
  <si>
    <t>特殊教育学校建设维护</t>
  </si>
  <si>
    <t>污染防治减排及垃圾处理</t>
  </si>
  <si>
    <t>省环境保护厅</t>
  </si>
  <si>
    <t>生态环境监管</t>
  </si>
  <si>
    <t>农村环境综合整治</t>
  </si>
  <si>
    <t>公共就业创业服务</t>
  </si>
  <si>
    <t>省人力资源和社会保障厅</t>
  </si>
  <si>
    <t>技工教育发展</t>
  </si>
  <si>
    <t>职业技能培训</t>
  </si>
  <si>
    <t>扶持妇女创业小额担保财政贴息贷款</t>
  </si>
  <si>
    <t>省妇女联合会</t>
  </si>
  <si>
    <t>对口援建</t>
  </si>
  <si>
    <t>省援疆前方指挥部</t>
  </si>
  <si>
    <t>广东援疆工作对</t>
  </si>
  <si>
    <t>省援藏工作队</t>
  </si>
  <si>
    <t>广东援藏工作队</t>
  </si>
  <si>
    <t>省援川前方工作组</t>
  </si>
  <si>
    <t>广东援川工作队</t>
  </si>
  <si>
    <t>健全现代文化产业体系和市场体系</t>
  </si>
  <si>
    <t>省委宣传部</t>
  </si>
  <si>
    <t>省新闻出版局</t>
  </si>
  <si>
    <t>群众体育</t>
  </si>
  <si>
    <t>省体育局</t>
  </si>
  <si>
    <t>完善公共文化服务体系</t>
  </si>
  <si>
    <t>省文化厅</t>
  </si>
  <si>
    <t>省档案局</t>
  </si>
  <si>
    <t>加强思想道德建设</t>
  </si>
  <si>
    <t>国家电影事业发展专项资金省级分成部分</t>
  </si>
  <si>
    <t>旅游发展</t>
  </si>
  <si>
    <t>省旅游局</t>
  </si>
  <si>
    <t>太平洋岛国交流合作</t>
  </si>
  <si>
    <t>省人民政府外事办公室</t>
  </si>
  <si>
    <t>加强文物保护利用和文化遗产保护传承</t>
  </si>
  <si>
    <t>加强中外人文交流</t>
  </si>
  <si>
    <t>加强文艺队伍建设</t>
  </si>
  <si>
    <t>繁荣文艺创作</t>
  </si>
  <si>
    <t>竞技体育</t>
  </si>
  <si>
    <t>社会治安防控体系建设</t>
  </si>
  <si>
    <t>省公安厅</t>
  </si>
  <si>
    <t>公共法律服务</t>
  </si>
  <si>
    <t>省司法厅</t>
  </si>
  <si>
    <t>政法业务能力提升</t>
  </si>
  <si>
    <t>省委政法委员会</t>
  </si>
  <si>
    <t>中共省委政法委员会</t>
  </si>
  <si>
    <t>监狱设施建设与维护</t>
  </si>
  <si>
    <t>省监狱管理局</t>
  </si>
  <si>
    <t>安全生产</t>
  </si>
  <si>
    <t>省安全生产监督管理局</t>
  </si>
  <si>
    <t>见义勇为及举报违法犯罪奖励资金</t>
  </si>
  <si>
    <t>防灾救灾应急</t>
  </si>
  <si>
    <t>省民政厅</t>
  </si>
  <si>
    <t>完善社会福利体系</t>
  </si>
  <si>
    <t>发展残疾人事业</t>
  </si>
  <si>
    <t>省残联</t>
  </si>
  <si>
    <t>老龄事业</t>
  </si>
  <si>
    <t>省委老干部局</t>
  </si>
  <si>
    <t>中共省委老干部局</t>
  </si>
  <si>
    <t>单位：万元、％</t>
  </si>
  <si>
    <t>重点投入</t>
  </si>
  <si>
    <t>2017年预算</t>
  </si>
  <si>
    <t>2018年预算（含以前年度结转资金等）</t>
  </si>
  <si>
    <t>比2017年  增长</t>
  </si>
  <si>
    <t>上一次2018年预算（含以前年度结转资金等）</t>
  </si>
  <si>
    <t>以前年度结转</t>
  </si>
  <si>
    <t>剔除中央转移支付后可比增长</t>
  </si>
  <si>
    <t>2017年预算（不含中央）</t>
  </si>
  <si>
    <t>2018年预算（中央资金）</t>
  </si>
  <si>
    <t>比2017年可比增长</t>
  </si>
  <si>
    <t>剔除中央转移支付后增长</t>
  </si>
  <si>
    <t>一、教育</t>
  </si>
  <si>
    <t xml:space="preserve">    省本级支出</t>
  </si>
  <si>
    <t xml:space="preserve">    专项转移支付</t>
  </si>
  <si>
    <t xml:space="preserve">    一般性转移支付</t>
  </si>
  <si>
    <t>二、科学技术</t>
  </si>
  <si>
    <t>三、文化体育与传媒</t>
  </si>
  <si>
    <t>四、社会保障和就业</t>
  </si>
  <si>
    <t>五、医疗卫生与计划生育</t>
  </si>
  <si>
    <t>六、节能环保</t>
  </si>
  <si>
    <t>七、农林水</t>
  </si>
  <si>
    <t>八、交通运输</t>
  </si>
  <si>
    <t xml:space="preserve">    专项转移支出</t>
  </si>
  <si>
    <t>备注：科学技术支出、医疗卫生与计划生育支出含动用以前年度结转资金。</t>
  </si>
  <si>
    <t>最近一次</t>
  </si>
  <si>
    <t>2016年预算</t>
  </si>
  <si>
    <t>上一次的2018年预算</t>
  </si>
  <si>
    <t>205</t>
  </si>
  <si>
    <t xml:space="preserve">    教育管理事务</t>
  </si>
  <si>
    <t>20501</t>
  </si>
  <si>
    <t xml:space="preserve">    普通教育</t>
  </si>
  <si>
    <t>20502</t>
  </si>
  <si>
    <t xml:space="preserve">        其中：学前教育</t>
  </si>
  <si>
    <t>2050201</t>
  </si>
  <si>
    <t xml:space="preserve">        高中教育</t>
  </si>
  <si>
    <t>2050204</t>
  </si>
  <si>
    <t xml:space="preserve">        高等教育</t>
  </si>
  <si>
    <t>2050205</t>
  </si>
  <si>
    <t xml:space="preserve">        其他普通教育支出</t>
  </si>
  <si>
    <t>2050299</t>
  </si>
  <si>
    <t xml:space="preserve">    职业教育</t>
  </si>
  <si>
    <t>20503</t>
  </si>
  <si>
    <t xml:space="preserve">        其中：中专教育</t>
  </si>
  <si>
    <t>2050302</t>
  </si>
  <si>
    <t xml:space="preserve">        中专教育</t>
  </si>
  <si>
    <t xml:space="preserve">        技校教育</t>
  </si>
  <si>
    <t>2050303</t>
  </si>
  <si>
    <t xml:space="preserve">        高等职业教育</t>
  </si>
  <si>
    <t>2050305</t>
  </si>
  <si>
    <t xml:space="preserve">        其他职业教育支出</t>
  </si>
  <si>
    <t>2050399</t>
  </si>
  <si>
    <t xml:space="preserve">    成人教育</t>
  </si>
  <si>
    <t>20504</t>
  </si>
  <si>
    <t xml:space="preserve">        其中：成人高等教育</t>
  </si>
  <si>
    <t>2050403</t>
  </si>
  <si>
    <t xml:space="preserve">    广播电视教育</t>
  </si>
  <si>
    <t>20505</t>
  </si>
  <si>
    <t xml:space="preserve">        其中：其他广播电视教育支出</t>
  </si>
  <si>
    <t>2050599</t>
  </si>
  <si>
    <t xml:space="preserve">    特殊教育</t>
  </si>
  <si>
    <t>20507</t>
  </si>
  <si>
    <t xml:space="preserve">        其中：特殊学校教育</t>
  </si>
  <si>
    <t>2050701</t>
  </si>
  <si>
    <t xml:space="preserve">    进修及培训</t>
  </si>
  <si>
    <t>20508</t>
  </si>
  <si>
    <t xml:space="preserve">        其中：教师进修</t>
  </si>
  <si>
    <t>2050801</t>
  </si>
  <si>
    <t xml:space="preserve">        干部教育</t>
  </si>
  <si>
    <t>2050802</t>
  </si>
  <si>
    <t xml:space="preserve">        培训支出</t>
  </si>
  <si>
    <t>2050803</t>
  </si>
  <si>
    <t xml:space="preserve">        其他进修及培训</t>
  </si>
  <si>
    <t>2050899</t>
  </si>
  <si>
    <t>20599</t>
  </si>
  <si>
    <t xml:space="preserve">    城乡义务教育转移支付支出</t>
  </si>
  <si>
    <t xml:space="preserve">    其他一般性转移支付支出（教育）</t>
  </si>
  <si>
    <t>206</t>
  </si>
  <si>
    <t xml:space="preserve">    科学技术管理事务</t>
  </si>
  <si>
    <t>20601</t>
  </si>
  <si>
    <t xml:space="preserve">    基础研究</t>
  </si>
  <si>
    <t>20602</t>
  </si>
  <si>
    <t xml:space="preserve">    应用研究</t>
  </si>
  <si>
    <t>20603</t>
  </si>
  <si>
    <t xml:space="preserve">        其他应用研究支出</t>
  </si>
  <si>
    <t>2060399</t>
  </si>
  <si>
    <t xml:space="preserve">    技术研究与开发</t>
  </si>
  <si>
    <t>20604</t>
  </si>
  <si>
    <t xml:space="preserve">        其中：产业技术研究与开发</t>
  </si>
  <si>
    <t>2060403</t>
  </si>
  <si>
    <t xml:space="preserve">        其他技术研究与开发支出</t>
  </si>
  <si>
    <t>2060499</t>
  </si>
  <si>
    <t xml:space="preserve">    科技条件与服务</t>
  </si>
  <si>
    <t>20605</t>
  </si>
  <si>
    <t xml:space="preserve">        科技条件专项</t>
  </si>
  <si>
    <t>2060503</t>
  </si>
  <si>
    <t xml:space="preserve">    社会科学</t>
  </si>
  <si>
    <t>20606</t>
  </si>
  <si>
    <t xml:space="preserve">        其中：社会科学研究机构</t>
  </si>
  <si>
    <t>2060601</t>
  </si>
  <si>
    <t xml:space="preserve">        社会科学研究</t>
  </si>
  <si>
    <t>2060602</t>
  </si>
  <si>
    <t xml:space="preserve">        其他社会科学支出</t>
  </si>
  <si>
    <t>2060699</t>
  </si>
  <si>
    <t xml:space="preserve">    科学技术普及</t>
  </si>
  <si>
    <t>20607</t>
  </si>
  <si>
    <t xml:space="preserve">        其中：青少年科技活动</t>
  </si>
  <si>
    <t>2060703</t>
  </si>
  <si>
    <t xml:space="preserve">        科技馆站</t>
  </si>
  <si>
    <t>2060705</t>
  </si>
  <si>
    <t xml:space="preserve">        其他科学技术普及支出</t>
  </si>
  <si>
    <t>2060799</t>
  </si>
  <si>
    <t xml:space="preserve">    科技交流与合作</t>
  </si>
  <si>
    <t>20699</t>
  </si>
  <si>
    <t>20608</t>
  </si>
  <si>
    <t xml:space="preserve">        其中：其他科技交流与合作支出</t>
  </si>
  <si>
    <t>207</t>
  </si>
  <si>
    <t>2060899</t>
  </si>
  <si>
    <t xml:space="preserve">        其他科技交流与合作支出</t>
  </si>
  <si>
    <t>20701</t>
  </si>
  <si>
    <t>三、文化体育与传媒支出</t>
  </si>
  <si>
    <t>2070104</t>
  </si>
  <si>
    <t xml:space="preserve">    文化</t>
  </si>
  <si>
    <t>2070105</t>
  </si>
  <si>
    <t xml:space="preserve">        其中：图书馆</t>
  </si>
  <si>
    <t>2070110</t>
  </si>
  <si>
    <t xml:space="preserve">        文化展示及纪念机构</t>
  </si>
  <si>
    <t>2070111</t>
  </si>
  <si>
    <t xml:space="preserve">        艺术表演场所</t>
  </si>
  <si>
    <t>2070106</t>
  </si>
  <si>
    <t>2070199</t>
  </si>
  <si>
    <t xml:space="preserve">        文化交流与合作</t>
  </si>
  <si>
    <t xml:space="preserve">        艺术表演团体</t>
  </si>
  <si>
    <t>2070107</t>
  </si>
  <si>
    <t>20702</t>
  </si>
  <si>
    <t xml:space="preserve">        文化创作与保护</t>
  </si>
  <si>
    <t xml:space="preserve">        群众文化</t>
  </si>
  <si>
    <t>2070109</t>
  </si>
  <si>
    <t>2070204</t>
  </si>
  <si>
    <t xml:space="preserve">        其他文化支出</t>
  </si>
  <si>
    <t>2070205</t>
  </si>
  <si>
    <t xml:space="preserve">    文物</t>
  </si>
  <si>
    <t>2070299</t>
  </si>
  <si>
    <t xml:space="preserve">        其中：文物保护</t>
  </si>
  <si>
    <t xml:space="preserve">        文化市场管理</t>
  </si>
  <si>
    <t>2070112</t>
  </si>
  <si>
    <t>20703</t>
  </si>
  <si>
    <t xml:space="preserve">        博物馆</t>
  </si>
  <si>
    <t>2070306</t>
  </si>
  <si>
    <t xml:space="preserve">        其他文物支出</t>
  </si>
  <si>
    <t>2070307</t>
  </si>
  <si>
    <t xml:space="preserve">    体育</t>
  </si>
  <si>
    <t>2070399</t>
  </si>
  <si>
    <t xml:space="preserve">        体育训练</t>
  </si>
  <si>
    <t>20704</t>
  </si>
  <si>
    <t xml:space="preserve">        体育场馆</t>
  </si>
  <si>
    <t>2070406</t>
  </si>
  <si>
    <t xml:space="preserve">        其他体育支出</t>
  </si>
  <si>
    <t>2070499</t>
  </si>
  <si>
    <t xml:space="preserve">    新闻出版广播影视</t>
  </si>
  <si>
    <t xml:space="preserve">        其中：运动项目管理</t>
  </si>
  <si>
    <t>2070304</t>
  </si>
  <si>
    <t>20799</t>
  </si>
  <si>
    <t xml:space="preserve">        电影</t>
  </si>
  <si>
    <t xml:space="preserve">        体育竞赛</t>
  </si>
  <si>
    <t>2070305</t>
  </si>
  <si>
    <t>2079999</t>
  </si>
  <si>
    <t xml:space="preserve">        其他新闻出版广播影视支出</t>
  </si>
  <si>
    <t>208</t>
  </si>
  <si>
    <t>20801</t>
  </si>
  <si>
    <t xml:space="preserve">        其中：其他文化体育与传媒支出</t>
  </si>
  <si>
    <t xml:space="preserve">        群众体育</t>
  </si>
  <si>
    <t>2070308</t>
  </si>
  <si>
    <t>2080106</t>
  </si>
  <si>
    <t xml:space="preserve">        体育交流与合作</t>
  </si>
  <si>
    <t>2070309</t>
  </si>
  <si>
    <t>2080199</t>
  </si>
  <si>
    <t xml:space="preserve">    其中：人力资源和社会保障管理事务</t>
  </si>
  <si>
    <t>20802</t>
  </si>
  <si>
    <t xml:space="preserve">        其中：就业管理事务</t>
  </si>
  <si>
    <t>2080204</t>
  </si>
  <si>
    <t xml:space="preserve">        其他人力资源和社会保障管理事务支出</t>
  </si>
  <si>
    <t xml:space="preserve">        其中：广播</t>
  </si>
  <si>
    <t>2070404</t>
  </si>
  <si>
    <t>2080207</t>
  </si>
  <si>
    <t xml:space="preserve">    民政管理事务</t>
  </si>
  <si>
    <t>2080299</t>
  </si>
  <si>
    <t xml:space="preserve">        其中：拥军优属</t>
  </si>
  <si>
    <t xml:space="preserve">        出版发行</t>
  </si>
  <si>
    <t>2070408</t>
  </si>
  <si>
    <t>20805</t>
  </si>
  <si>
    <t xml:space="preserve">        行政区划和地名管理</t>
  </si>
  <si>
    <t>2080501</t>
  </si>
  <si>
    <t xml:space="preserve">        其他民政管理事务支出</t>
  </si>
  <si>
    <t>2080502</t>
  </si>
  <si>
    <t xml:space="preserve">    行政事业单位离退休</t>
  </si>
  <si>
    <t>2080599</t>
  </si>
  <si>
    <t xml:space="preserve">        其中：归口管理的行政单位离退休</t>
  </si>
  <si>
    <t>20806</t>
  </si>
  <si>
    <t xml:space="preserve">        事业单位离退休</t>
  </si>
  <si>
    <t>2080601</t>
  </si>
  <si>
    <t xml:space="preserve">        其他行政事业单位离退休支出</t>
  </si>
  <si>
    <t>2080699</t>
  </si>
  <si>
    <t xml:space="preserve">    企业改革补助</t>
  </si>
  <si>
    <t>20807</t>
  </si>
  <si>
    <t xml:space="preserve">        其中：企业关闭破产补助</t>
  </si>
  <si>
    <t>2080799</t>
  </si>
  <si>
    <t xml:space="preserve">        其他企业改革发展补助</t>
  </si>
  <si>
    <t>20808</t>
  </si>
  <si>
    <t xml:space="preserve">    就业补助</t>
  </si>
  <si>
    <t>2080206</t>
  </si>
  <si>
    <t xml:space="preserve">        民间组织管理</t>
  </si>
  <si>
    <t>2080801</t>
  </si>
  <si>
    <t xml:space="preserve">        其中：其他就业补助支出</t>
  </si>
  <si>
    <t>2080803</t>
  </si>
  <si>
    <t xml:space="preserve">    抚恤</t>
  </si>
  <si>
    <t>2080899</t>
  </si>
  <si>
    <t xml:space="preserve">        其中：死亡抚恤</t>
  </si>
  <si>
    <t>20809</t>
  </si>
  <si>
    <t xml:space="preserve">        在乡复员、退伍军人生活补助</t>
  </si>
  <si>
    <t>2080901</t>
  </si>
  <si>
    <t xml:space="preserve">        其他优抚支出</t>
  </si>
  <si>
    <t>2080902</t>
  </si>
  <si>
    <t xml:space="preserve">    退役安置</t>
  </si>
  <si>
    <t>2080903</t>
  </si>
  <si>
    <t xml:space="preserve">        其中：退役士兵安置</t>
  </si>
  <si>
    <t>20810</t>
  </si>
  <si>
    <t xml:space="preserve">        军队移交政府的离退休人员安置</t>
  </si>
  <si>
    <t>2081002</t>
  </si>
  <si>
    <t xml:space="preserve">        军队移交政府离退休干部管理机构</t>
  </si>
  <si>
    <t>2081005</t>
  </si>
  <si>
    <t xml:space="preserve">    社会福利</t>
  </si>
  <si>
    <t>2081099</t>
  </si>
  <si>
    <t xml:space="preserve">        老年福利</t>
  </si>
  <si>
    <t>2081001</t>
  </si>
  <si>
    <t xml:space="preserve">        其中：儿童福利</t>
  </si>
  <si>
    <t>20811</t>
  </si>
  <si>
    <t xml:space="preserve">        社会福利事业单位</t>
  </si>
  <si>
    <t>2081104</t>
  </si>
  <si>
    <t xml:space="preserve">        其他社会福利支出</t>
  </si>
  <si>
    <t>2081199</t>
  </si>
  <si>
    <t xml:space="preserve">    残疾人事业</t>
  </si>
  <si>
    <t>20815</t>
  </si>
  <si>
    <t xml:space="preserve">        其中：残疾人康复</t>
  </si>
  <si>
    <t xml:space="preserve">        其他残疾人事业支出</t>
  </si>
  <si>
    <t>2081502</t>
  </si>
  <si>
    <t xml:space="preserve">    自然灾害生活救助</t>
  </si>
  <si>
    <t>20816</t>
  </si>
  <si>
    <t xml:space="preserve">        其中：地方自然灾害生活补助</t>
  </si>
  <si>
    <t>2081699</t>
  </si>
  <si>
    <t xml:space="preserve">    红十字事业</t>
  </si>
  <si>
    <t>20819</t>
  </si>
  <si>
    <t xml:space="preserve">        其中：其他红十字事业支出</t>
  </si>
  <si>
    <t>2081901</t>
  </si>
  <si>
    <t xml:space="preserve">    最低生活保障</t>
  </si>
  <si>
    <t>2081902</t>
  </si>
  <si>
    <t xml:space="preserve">        其中：城市最低生活保障金支出</t>
  </si>
  <si>
    <t>20820</t>
  </si>
  <si>
    <t xml:space="preserve">        农村最低生活保障金支出</t>
  </si>
  <si>
    <t xml:space="preserve">    临时救助</t>
  </si>
  <si>
    <t>2082002</t>
  </si>
  <si>
    <t>20824</t>
  </si>
  <si>
    <t xml:space="preserve">    补充道路交通事故社会救助基金</t>
  </si>
  <si>
    <t>2082401</t>
  </si>
  <si>
    <t xml:space="preserve">        其中：交强险营业税补助基金支出</t>
  </si>
  <si>
    <t xml:space="preserve">        其中：流浪乞讨人员救助支出</t>
  </si>
  <si>
    <t>20826</t>
  </si>
  <si>
    <t xml:space="preserve">    财政对基本养老保险基金的补助</t>
  </si>
  <si>
    <t>2082601</t>
  </si>
  <si>
    <t xml:space="preserve">        其中：财政对企业职工基本养老保险基金的补助</t>
  </si>
  <si>
    <t>2082699</t>
  </si>
  <si>
    <t xml:space="preserve">        财政对其他基本养老保险基金的补助</t>
  </si>
  <si>
    <t>20899</t>
  </si>
  <si>
    <t>2089901</t>
  </si>
  <si>
    <t xml:space="preserve">        其中：其他社会保障和就业支出</t>
  </si>
  <si>
    <t xml:space="preserve">    基本养老保险转移支付支出</t>
  </si>
  <si>
    <t>210</t>
  </si>
  <si>
    <t>21001</t>
  </si>
  <si>
    <t xml:space="preserve">    医疗卫生管理事务</t>
  </si>
  <si>
    <t>2100199</t>
  </si>
  <si>
    <t xml:space="preserve">        其中：其他医疗卫生管理事务支出</t>
  </si>
  <si>
    <t>21002</t>
  </si>
  <si>
    <t xml:space="preserve">    公立医院</t>
  </si>
  <si>
    <t>2100201</t>
  </si>
  <si>
    <t xml:space="preserve">        其中：综合医院</t>
  </si>
  <si>
    <t>2100299</t>
  </si>
  <si>
    <t xml:space="preserve">        其他公立医院支出</t>
  </si>
  <si>
    <t>2100202</t>
  </si>
  <si>
    <t>21003</t>
  </si>
  <si>
    <t xml:space="preserve">    基层医疗卫生机构</t>
  </si>
  <si>
    <t>2100210</t>
  </si>
  <si>
    <t>2100399</t>
  </si>
  <si>
    <t xml:space="preserve">        其中：其他基层医疗卫生机构支出</t>
  </si>
  <si>
    <t xml:space="preserve">        中医（民族）医院</t>
  </si>
  <si>
    <t>21004</t>
  </si>
  <si>
    <t xml:space="preserve">    公共卫生</t>
  </si>
  <si>
    <t xml:space="preserve">        行业医院</t>
  </si>
  <si>
    <t>2100401</t>
  </si>
  <si>
    <t xml:space="preserve">        其中：疾病预防控制机构</t>
  </si>
  <si>
    <t>2100408</t>
  </si>
  <si>
    <t xml:space="preserve">        基本公共卫生服务</t>
  </si>
  <si>
    <t>2100409</t>
  </si>
  <si>
    <t xml:space="preserve">        重大公共卫生专项</t>
  </si>
  <si>
    <t>2100499</t>
  </si>
  <si>
    <t xml:space="preserve">        其他公共卫生支出</t>
  </si>
  <si>
    <t>21005</t>
  </si>
  <si>
    <t xml:space="preserve">    医疗保障</t>
  </si>
  <si>
    <t>21006</t>
  </si>
  <si>
    <t xml:space="preserve">    中医药</t>
  </si>
  <si>
    <t>2100601</t>
  </si>
  <si>
    <t xml:space="preserve">        其中：中医（民族医）药专项</t>
  </si>
  <si>
    <t>2100699</t>
  </si>
  <si>
    <t xml:space="preserve">        其他中医药支出</t>
  </si>
  <si>
    <t>21007</t>
  </si>
  <si>
    <t xml:space="preserve">    计划生育事务</t>
  </si>
  <si>
    <t>2100799</t>
  </si>
  <si>
    <t xml:space="preserve">        其他计划生育事务支出</t>
  </si>
  <si>
    <t>21010</t>
  </si>
  <si>
    <t xml:space="preserve">    食品和药品监督管理事务</t>
  </si>
  <si>
    <t>2100717</t>
  </si>
  <si>
    <t>2101012</t>
  </si>
  <si>
    <t xml:space="preserve">        其中：药品事务</t>
  </si>
  <si>
    <t>2101099</t>
  </si>
  <si>
    <t xml:space="preserve">        其他食品和药品监督管理事务支出</t>
  </si>
  <si>
    <t xml:space="preserve">        其中：计划生育服务</t>
  </si>
  <si>
    <t>21011</t>
  </si>
  <si>
    <t xml:space="preserve">    行政事业单位医疗</t>
  </si>
  <si>
    <t>2101101</t>
  </si>
  <si>
    <t xml:space="preserve">        其中：行政单位医疗</t>
  </si>
  <si>
    <t>2101102</t>
  </si>
  <si>
    <t xml:space="preserve">        事业单位医疗</t>
  </si>
  <si>
    <t>2101199</t>
  </si>
  <si>
    <t xml:space="preserve">        其他行政事业单位医疗支出</t>
  </si>
  <si>
    <t>21012</t>
  </si>
  <si>
    <t xml:space="preserve">    财政对基本医疗保险基金的补助</t>
  </si>
  <si>
    <t>2101201</t>
  </si>
  <si>
    <t xml:space="preserve">        其中：财政对城镇职工基本医疗保险基金的补助</t>
  </si>
  <si>
    <t>21013</t>
  </si>
  <si>
    <t xml:space="preserve">    医疗救助</t>
  </si>
  <si>
    <t>2101301</t>
  </si>
  <si>
    <t xml:space="preserve">        其中：城乡医疗救助</t>
  </si>
  <si>
    <t>2101302</t>
  </si>
  <si>
    <t xml:space="preserve">        疾病应急救助</t>
  </si>
  <si>
    <t>2101399</t>
  </si>
  <si>
    <t xml:space="preserve">        其他医疗救助支出</t>
  </si>
  <si>
    <t>21014</t>
  </si>
  <si>
    <t xml:space="preserve">    优抚对象医疗</t>
  </si>
  <si>
    <t>2101401</t>
  </si>
  <si>
    <t xml:space="preserve">        其中：优抚对象医疗补助</t>
  </si>
  <si>
    <t>21099</t>
  </si>
  <si>
    <t xml:space="preserve">    其他医疗卫生与计划生育支出</t>
  </si>
  <si>
    <t xml:space="preserve">    城乡居民医疗保险转移支付支出</t>
  </si>
  <si>
    <t xml:space="preserve">    其他一般性转移支付支出（医疗卫生与计划生育）</t>
  </si>
  <si>
    <t>其他一般性转移支付支出（医疗卫生与计划生育）</t>
  </si>
  <si>
    <t>211</t>
  </si>
  <si>
    <t>21101</t>
  </si>
  <si>
    <t xml:space="preserve">    其中：环境保护管理事务</t>
  </si>
  <si>
    <t>21102</t>
  </si>
  <si>
    <t xml:space="preserve">    环境监测与监察</t>
  </si>
  <si>
    <t>21103</t>
  </si>
  <si>
    <t xml:space="preserve">    污染防治</t>
  </si>
  <si>
    <t>21111</t>
  </si>
  <si>
    <t xml:space="preserve">    污染减排</t>
  </si>
  <si>
    <t>21114</t>
  </si>
  <si>
    <t xml:space="preserve">    能源管理事务</t>
  </si>
  <si>
    <t>21199</t>
  </si>
  <si>
    <t>213</t>
  </si>
  <si>
    <t>21301</t>
  </si>
  <si>
    <t xml:space="preserve">    其中：农业</t>
  </si>
  <si>
    <t>2130108</t>
  </si>
  <si>
    <t xml:space="preserve">        病虫害控制</t>
  </si>
  <si>
    <t>2130110</t>
  </si>
  <si>
    <t xml:space="preserve">        执法监管</t>
  </si>
  <si>
    <t>2130120</t>
  </si>
  <si>
    <t xml:space="preserve">        稳定农民收入补贴</t>
  </si>
  <si>
    <t>2130148</t>
  </si>
  <si>
    <t xml:space="preserve">        成品油价格改革对渔业的补贴</t>
  </si>
  <si>
    <t>2130152</t>
  </si>
  <si>
    <t xml:space="preserve">        对高校毕业生到基层任职补助</t>
  </si>
  <si>
    <t>2130199</t>
  </si>
  <si>
    <t xml:space="preserve">        其他农业支出</t>
  </si>
  <si>
    <t>21302</t>
  </si>
  <si>
    <t xml:space="preserve">    林业</t>
  </si>
  <si>
    <t>2130299</t>
  </si>
  <si>
    <t xml:space="preserve">        其他林业支出</t>
  </si>
  <si>
    <t>21303</t>
  </si>
  <si>
    <t xml:space="preserve">    水利</t>
  </si>
  <si>
    <t>2130304</t>
  </si>
  <si>
    <t xml:space="preserve">        其中：水利行业业务管理</t>
  </si>
  <si>
    <t>2130305</t>
  </si>
  <si>
    <t xml:space="preserve">        水利工程建设</t>
  </si>
  <si>
    <t>2130306</t>
  </si>
  <si>
    <t xml:space="preserve">        水利工程运行与维护</t>
  </si>
  <si>
    <t>2130321</t>
  </si>
  <si>
    <t xml:space="preserve">        大中型水库移民后期扶贫专项支出</t>
  </si>
  <si>
    <t>2130334</t>
  </si>
  <si>
    <t xml:space="preserve">        水利建设移民支出</t>
  </si>
  <si>
    <t>2130399</t>
  </si>
  <si>
    <t xml:space="preserve">        其他水利支出</t>
  </si>
  <si>
    <t>21305</t>
  </si>
  <si>
    <t xml:space="preserve">    扶贫</t>
  </si>
  <si>
    <t>2130599</t>
  </si>
  <si>
    <t xml:space="preserve">        其他扶贫支出</t>
  </si>
  <si>
    <t>21306</t>
  </si>
  <si>
    <t xml:space="preserve">    农业综合开发</t>
  </si>
  <si>
    <t>2130602</t>
  </si>
  <si>
    <t xml:space="preserve">        其中：土地治理</t>
  </si>
  <si>
    <t>2130603</t>
  </si>
  <si>
    <t xml:space="preserve">        产业化经营</t>
  </si>
  <si>
    <t>21307</t>
  </si>
  <si>
    <t xml:space="preserve">    农村综合改革</t>
  </si>
  <si>
    <t>2130799</t>
  </si>
  <si>
    <t xml:space="preserve">        其他农村综合改革支出</t>
  </si>
  <si>
    <t>21308</t>
  </si>
  <si>
    <t xml:space="preserve">    普惠金融发展支出</t>
  </si>
  <si>
    <t>2130801</t>
  </si>
  <si>
    <t xml:space="preserve">        其中：支持农村金融机构</t>
  </si>
  <si>
    <t>2130899</t>
  </si>
  <si>
    <t xml:space="preserve">        其他普惠金融发展支出</t>
  </si>
  <si>
    <t>21399</t>
  </si>
  <si>
    <t xml:space="preserve">    农村综合改革转移支付支出</t>
  </si>
  <si>
    <t>214</t>
  </si>
  <si>
    <t>21401</t>
  </si>
  <si>
    <t xml:space="preserve">    公路水路运输</t>
  </si>
  <si>
    <t>2140199</t>
  </si>
  <si>
    <t xml:space="preserve">        其他公路水路运输支出</t>
  </si>
  <si>
    <t>21402</t>
  </si>
  <si>
    <t xml:space="preserve">    铁路运输</t>
  </si>
  <si>
    <t>2140206</t>
  </si>
  <si>
    <t xml:space="preserve">        其中：铁路安全</t>
  </si>
  <si>
    <t>21403</t>
  </si>
  <si>
    <t xml:space="preserve">    民用航空运输</t>
  </si>
  <si>
    <t>2140399</t>
  </si>
  <si>
    <t xml:space="preserve">        其中：其他民用航空运输支出</t>
  </si>
  <si>
    <t>21404</t>
  </si>
  <si>
    <t xml:space="preserve">    成品油价格改革对交通运输的补贴</t>
  </si>
  <si>
    <t>2140401</t>
  </si>
  <si>
    <t xml:space="preserve">        其中：对城市公交的补贴</t>
  </si>
  <si>
    <t>21405</t>
  </si>
  <si>
    <t xml:space="preserve">    邮政业支出</t>
  </si>
  <si>
    <t>2140599</t>
  </si>
  <si>
    <t xml:space="preserve">        其中：其他邮政业支出</t>
  </si>
  <si>
    <t>21406</t>
  </si>
  <si>
    <t xml:space="preserve">    车辆购置税支出</t>
  </si>
  <si>
    <t>2140601</t>
  </si>
  <si>
    <t xml:space="preserve">        其中：车辆购置税用于公路等基础设施建设支出</t>
  </si>
  <si>
    <t>21499</t>
  </si>
  <si>
    <t xml:space="preserve">    贫困地区转移支付支出</t>
  </si>
  <si>
    <t>2149999</t>
  </si>
  <si>
    <t xml:space="preserve">        其他交通运输支出</t>
  </si>
  <si>
    <t xml:space="preserve">        其中：航道维护</t>
  </si>
  <si>
    <t>2140123</t>
  </si>
  <si>
    <t xml:space="preserve">        航道维护</t>
  </si>
  <si>
    <t>1.本表中部分重点投入“项”级科目支出比上年减少，主要原因是：相关支出相对固定且按因素法分配，转为按一般性转移支付下达。</t>
  </si>
  <si>
    <t>2.本表中重点投入项目不含以前年度结转资金。</t>
  </si>
  <si>
    <t>3.根据财政部制定的《2017年政府收支分类科目》，2017年个别科目已删除，如财政对社会保险基金的补助、医疗保障、农资综合补贴、公路改建、公路路政管理等，个别科目进行修改，如将“公路新建”修改为“公路建设”。</t>
  </si>
  <si>
    <t>科目编码</t>
  </si>
  <si>
    <t>2015年预算</t>
  </si>
  <si>
    <t>null</t>
  </si>
  <si>
    <t>一、省本级一般公共预算支出</t>
  </si>
  <si>
    <t xml:space="preserve">   其中：省级部门预算</t>
  </si>
  <si>
    <t xml:space="preserve">        其中：基本支出</t>
  </si>
  <si>
    <t xml:space="preserve">              项目支出</t>
  </si>
  <si>
    <t>二、对市县税收返还及转移支付</t>
  </si>
  <si>
    <t xml:space="preserve">    返还性支出</t>
  </si>
  <si>
    <t>三、上解中央支出</t>
  </si>
  <si>
    <t>四、援助其他地区支出</t>
  </si>
  <si>
    <t>2015年一般公共预算省本级支出8,326,385万元，剔除援助其他地区支出126,944万元后为8,199,441万元。</t>
  </si>
  <si>
    <t xml:space="preserve">    人大事务</t>
  </si>
  <si>
    <t xml:space="preserve">    政协事务</t>
  </si>
  <si>
    <t xml:space="preserve">    政府办公厅(室)及相关机构事务</t>
  </si>
  <si>
    <t xml:space="preserve">      专项服务</t>
  </si>
  <si>
    <t xml:space="preserve">      专项业务活动</t>
  </si>
  <si>
    <t xml:space="preserve">      政务公开审批</t>
  </si>
  <si>
    <t xml:space="preserve">      信访事务</t>
  </si>
  <si>
    <t xml:space="preserve">    发展与改革事务</t>
  </si>
  <si>
    <t xml:space="preserve">      日常经济运行调节</t>
  </si>
  <si>
    <t xml:space="preserve">      经济体制改革研究</t>
  </si>
  <si>
    <t xml:space="preserve">      应对气象变化管理事务</t>
  </si>
  <si>
    <t xml:space="preserve">    统计信息事务</t>
  </si>
  <si>
    <t xml:space="preserve">      信息事务</t>
  </si>
  <si>
    <t xml:space="preserve">    财政事务</t>
  </si>
  <si>
    <t xml:space="preserve">      预算改革业务</t>
  </si>
  <si>
    <t xml:space="preserve">      财政委托业务支出</t>
  </si>
  <si>
    <t xml:space="preserve">    税收事务</t>
  </si>
  <si>
    <t xml:space="preserve">    审计事务</t>
  </si>
  <si>
    <t xml:space="preserve">    海关事务</t>
  </si>
  <si>
    <t xml:space="preserve">      收费业务</t>
  </si>
  <si>
    <t xml:space="preserve">      口岸电子执法系统建设与维护</t>
  </si>
  <si>
    <t xml:space="preserve">      其他海关事务支出</t>
  </si>
  <si>
    <t xml:space="preserve">    人力资源事务</t>
  </si>
  <si>
    <t xml:space="preserve">      政府特殊津贴</t>
  </si>
  <si>
    <t xml:space="preserve">      资助留学回国人员</t>
  </si>
  <si>
    <t xml:space="preserve">      公务员考核</t>
  </si>
  <si>
    <t xml:space="preserve">      公务员招考</t>
  </si>
  <si>
    <t xml:space="preserve">      公务员综合管理</t>
  </si>
  <si>
    <t xml:space="preserve">    纪检监察事务</t>
  </si>
  <si>
    <t xml:space="preserve">      中央巡视</t>
  </si>
  <si>
    <t xml:space="preserve">    商贸事务</t>
  </si>
  <si>
    <t xml:space="preserve">      国际经济合作</t>
  </si>
  <si>
    <t xml:space="preserve">      国内贸易管理</t>
  </si>
  <si>
    <t xml:space="preserve">    知识产权事务</t>
  </si>
  <si>
    <t xml:space="preserve">      国家知识产权战略</t>
  </si>
  <si>
    <t xml:space="preserve">      专利试点和产业化推进</t>
  </si>
  <si>
    <t xml:space="preserve">      国际组织专项活动</t>
  </si>
  <si>
    <t xml:space="preserve">    工商行政管理事务</t>
  </si>
  <si>
    <t xml:space="preserve">      消费者权益保护</t>
  </si>
  <si>
    <t xml:space="preserve">    质量技术监督与检验检疫事务</t>
  </si>
  <si>
    <t xml:space="preserve">      出入境检验检疫行政执法和业务管理</t>
  </si>
  <si>
    <t xml:space="preserve">      出入境检验检疫技术支持</t>
  </si>
  <si>
    <t xml:space="preserve">      认证认可监督管理</t>
  </si>
  <si>
    <t xml:space="preserve">    民族事务</t>
  </si>
  <si>
    <t xml:space="preserve">      民族工作专项</t>
  </si>
  <si>
    <t xml:space="preserve">    宗教事务</t>
  </si>
  <si>
    <t xml:space="preserve">    港澳台侨事务</t>
  </si>
  <si>
    <t xml:space="preserve">      台湾事务</t>
  </si>
  <si>
    <t xml:space="preserve">    档案事务</t>
  </si>
  <si>
    <t xml:space="preserve">    民主党派及工商联事务</t>
  </si>
  <si>
    <t xml:space="preserve">    群众团体事务</t>
  </si>
  <si>
    <t xml:space="preserve">      厂务公开</t>
  </si>
  <si>
    <t xml:space="preserve">      工会疗养休养</t>
  </si>
  <si>
    <t xml:space="preserve">    党委办公厅（室）及相关机构事务</t>
  </si>
  <si>
    <t xml:space="preserve">    组织事务</t>
  </si>
  <si>
    <t xml:space="preserve">    宣传事务</t>
  </si>
  <si>
    <t xml:space="preserve">      其他宣传事务支出</t>
  </si>
  <si>
    <t xml:space="preserve">    统战事务</t>
  </si>
  <si>
    <t xml:space="preserve">    对外联络事务</t>
  </si>
  <si>
    <t xml:space="preserve">    其他共产党事务支出</t>
  </si>
  <si>
    <t xml:space="preserve">      国家赔偿费用支出</t>
  </si>
  <si>
    <t>二、外交支出</t>
  </si>
  <si>
    <t xml:space="preserve">    对外合作与交流</t>
  </si>
  <si>
    <t xml:space="preserve">    其他外交支出</t>
  </si>
  <si>
    <t>三、国防支出</t>
  </si>
  <si>
    <t xml:space="preserve">    国防动员</t>
  </si>
  <si>
    <t xml:space="preserve">      兵役征集</t>
  </si>
  <si>
    <t xml:space="preserve">      经济动员</t>
  </si>
  <si>
    <t xml:space="preserve">      人民防空</t>
  </si>
  <si>
    <t xml:space="preserve">      交通战备</t>
  </si>
  <si>
    <t xml:space="preserve">      国防教育</t>
  </si>
  <si>
    <t xml:space="preserve">      预备役部队</t>
  </si>
  <si>
    <t xml:space="preserve">      民兵</t>
  </si>
  <si>
    <t xml:space="preserve">      其他国防动员支出</t>
  </si>
  <si>
    <t xml:space="preserve">    其他国防支出</t>
  </si>
  <si>
    <t>四、公共安全支出</t>
  </si>
  <si>
    <t xml:space="preserve">    武装警察</t>
  </si>
  <si>
    <t xml:space="preserve">      内卫</t>
  </si>
  <si>
    <t xml:space="preserve">      边防</t>
  </si>
  <si>
    <t xml:space="preserve">      消防</t>
  </si>
  <si>
    <t xml:space="preserve">      警卫</t>
  </si>
  <si>
    <t xml:space="preserve">      黄金</t>
  </si>
  <si>
    <t xml:space="preserve">      森林</t>
  </si>
  <si>
    <t xml:space="preserve">      水电</t>
  </si>
  <si>
    <t xml:space="preserve">      交通</t>
  </si>
  <si>
    <t xml:space="preserve">      其他武装警察支出</t>
  </si>
  <si>
    <t xml:space="preserve">    公安</t>
  </si>
  <si>
    <t xml:space="preserve">      治安管理</t>
  </si>
  <si>
    <t xml:space="preserve">      国内安全保卫</t>
  </si>
  <si>
    <t xml:space="preserve">      刑事侦查</t>
  </si>
  <si>
    <t xml:space="preserve">      经济犯罪侦查</t>
  </si>
  <si>
    <t xml:space="preserve">      出入境管理</t>
  </si>
  <si>
    <t xml:space="preserve">      行动技术管理</t>
  </si>
  <si>
    <t xml:space="preserve">      防范和处理邪教犯罪</t>
  </si>
  <si>
    <t xml:space="preserve">      禁毒管理</t>
  </si>
  <si>
    <t xml:space="preserve">      道路交通管理</t>
  </si>
  <si>
    <t xml:space="preserve">      网络侦控管理</t>
  </si>
  <si>
    <t xml:space="preserve">      反恐怖</t>
  </si>
  <si>
    <t xml:space="preserve">      居民身份证管理</t>
  </si>
  <si>
    <t xml:space="preserve">      网络运行及维护</t>
  </si>
  <si>
    <t xml:space="preserve">      拘押收教场所管理</t>
  </si>
  <si>
    <t xml:space="preserve">      警犬繁育及训养</t>
  </si>
  <si>
    <t xml:space="preserve">      其他公安支出</t>
  </si>
  <si>
    <t xml:space="preserve">    国家安全</t>
  </si>
  <si>
    <t xml:space="preserve">      安全业务</t>
  </si>
  <si>
    <t xml:space="preserve">      其他国家安全支出</t>
  </si>
  <si>
    <t xml:space="preserve">    检察</t>
  </si>
  <si>
    <t xml:space="preserve">      查办和预防职务犯罪</t>
  </si>
  <si>
    <t xml:space="preserve">      公诉和审判监督</t>
  </si>
  <si>
    <t xml:space="preserve">      侦查监督</t>
  </si>
  <si>
    <t xml:space="preserve">      执行监督</t>
  </si>
  <si>
    <t xml:space="preserve">      控告申诉</t>
  </si>
  <si>
    <t xml:space="preserve">      “两房”建设</t>
  </si>
  <si>
    <t xml:space="preserve">      其他检察支出</t>
  </si>
  <si>
    <t xml:space="preserve">    法院</t>
  </si>
  <si>
    <t xml:space="preserve">      案件审判</t>
  </si>
  <si>
    <t xml:space="preserve">      案件执行</t>
  </si>
  <si>
    <t xml:space="preserve">      “两庭”建设</t>
  </si>
  <si>
    <t xml:space="preserve">      其他法院支出</t>
  </si>
  <si>
    <t xml:space="preserve">    司法</t>
  </si>
  <si>
    <t xml:space="preserve">      基层司法业务</t>
  </si>
  <si>
    <t xml:space="preserve">      普法宣传</t>
  </si>
  <si>
    <t xml:space="preserve">      律师公证管理</t>
  </si>
  <si>
    <t xml:space="preserve">      法律援助</t>
  </si>
  <si>
    <t xml:space="preserve">      司法统一考试</t>
  </si>
  <si>
    <t xml:space="preserve">      仲裁</t>
  </si>
  <si>
    <t xml:space="preserve">      社区矫正</t>
  </si>
  <si>
    <t xml:space="preserve">      司法鉴定</t>
  </si>
  <si>
    <t xml:space="preserve">      其他司法支出</t>
  </si>
  <si>
    <t xml:space="preserve">    监狱</t>
  </si>
  <si>
    <t xml:space="preserve">      犯人生活</t>
  </si>
  <si>
    <t xml:space="preserve">      犯人改造</t>
  </si>
  <si>
    <t xml:space="preserve">      狱政设施建设</t>
  </si>
  <si>
    <t xml:space="preserve">      其他监狱支出</t>
  </si>
  <si>
    <t xml:space="preserve">    强制隔离戒毒</t>
  </si>
  <si>
    <t xml:space="preserve">      强制隔离戒毒人员生活</t>
  </si>
  <si>
    <t xml:space="preserve">      强制隔离戒毒人员教育</t>
  </si>
  <si>
    <t xml:space="preserve">      所政设施建设</t>
  </si>
  <si>
    <t xml:space="preserve">      其他强制隔离戒毒支出</t>
  </si>
  <si>
    <t xml:space="preserve">    国家保密</t>
  </si>
  <si>
    <t xml:space="preserve">      保密技术</t>
  </si>
  <si>
    <t xml:space="preserve">      保密管理</t>
  </si>
  <si>
    <t xml:space="preserve">      其他国家保密支出</t>
  </si>
  <si>
    <t xml:space="preserve">      专项缉私活动支出</t>
  </si>
  <si>
    <t xml:space="preserve">      缉私情报</t>
  </si>
  <si>
    <t xml:space="preserve">      禁毒及缉毒</t>
  </si>
  <si>
    <t xml:space="preserve">      其他缉私警察支出</t>
  </si>
  <si>
    <t xml:space="preserve">    海警</t>
  </si>
  <si>
    <t xml:space="preserve">      公安现役基本支出</t>
  </si>
  <si>
    <t xml:space="preserve">      一般管理事务</t>
  </si>
  <si>
    <t xml:space="preserve">      维权执法业务</t>
  </si>
  <si>
    <t xml:space="preserve">      装备建设和运行维护</t>
  </si>
  <si>
    <t xml:space="preserve">      信息化建设扩运行维护</t>
  </si>
  <si>
    <t xml:space="preserve">      基础设施建设及维护</t>
  </si>
  <si>
    <t xml:space="preserve">      其他海警支出</t>
  </si>
  <si>
    <t xml:space="preserve">    其他公共安全支出</t>
  </si>
  <si>
    <t>五、教育支出</t>
  </si>
  <si>
    <t xml:space="preserve">      化解农村义务教育债务支出</t>
  </si>
  <si>
    <t xml:space="preserve">      化解普通高中债务支出</t>
  </si>
  <si>
    <t xml:space="preserve">      成人中等教育</t>
  </si>
  <si>
    <t xml:space="preserve">      成人广播电视教育</t>
  </si>
  <si>
    <t xml:space="preserve">      广播电视学校</t>
  </si>
  <si>
    <t xml:space="preserve">      教育电视台</t>
  </si>
  <si>
    <t xml:space="preserve">    留学教育</t>
  </si>
  <si>
    <t xml:space="preserve">      出国留学教育</t>
  </si>
  <si>
    <t xml:space="preserve">      来华留学教育</t>
  </si>
  <si>
    <t xml:space="preserve">      其他留学教育支出</t>
  </si>
  <si>
    <t xml:space="preserve">      工读学校教育</t>
  </si>
  <si>
    <t xml:space="preserve">      其他特殊教育支出</t>
  </si>
  <si>
    <t xml:space="preserve">      退役士兵能力提升</t>
  </si>
  <si>
    <t xml:space="preserve">    教育费附加安排的支出</t>
  </si>
  <si>
    <t xml:space="preserve">      农村中小学校舍建设</t>
  </si>
  <si>
    <t xml:space="preserve">      农村中小学教学设施</t>
  </si>
  <si>
    <t xml:space="preserve">      城市中小学校舍建设</t>
  </si>
  <si>
    <t xml:space="preserve">      城市中小学教学设施</t>
  </si>
  <si>
    <t xml:space="preserve">      中等职业学校教学设施</t>
  </si>
  <si>
    <t xml:space="preserve">      其他教育费附加安排的支出</t>
  </si>
  <si>
    <t>六、科学技术支出</t>
  </si>
  <si>
    <t xml:space="preserve">      重点基础研究规划</t>
  </si>
  <si>
    <t xml:space="preserve">      重点实验室及相关设施</t>
  </si>
  <si>
    <t xml:space="preserve">      重大科学工程</t>
  </si>
  <si>
    <t xml:space="preserve">      专项基础科研</t>
  </si>
  <si>
    <t xml:space="preserve">      专项技术基础</t>
  </si>
  <si>
    <t xml:space="preserve">      专项科研试制</t>
  </si>
  <si>
    <t xml:space="preserve">      社科基金支出</t>
  </si>
  <si>
    <t xml:space="preserve">      国际交流与合作</t>
  </si>
  <si>
    <t xml:space="preserve">      重大科技合作项目</t>
  </si>
  <si>
    <t xml:space="preserve">    科技重大项目</t>
  </si>
  <si>
    <t xml:space="preserve">      科技重大专项</t>
  </si>
  <si>
    <t xml:space="preserve">      重点研发计划</t>
  </si>
  <si>
    <t xml:space="preserve">      核应急</t>
  </si>
  <si>
    <t>七、文化体育与传媒支出</t>
  </si>
  <si>
    <t xml:space="preserve">      文化活动</t>
  </si>
  <si>
    <t xml:space="preserve">      历史名城与古迹</t>
  </si>
  <si>
    <t xml:space="preserve">      新闻通讯</t>
  </si>
  <si>
    <t xml:space="preserve">      版权管理</t>
  </si>
  <si>
    <t xml:space="preserve">      宣传文化发展专项支出</t>
  </si>
  <si>
    <t xml:space="preserve">      文化产业发展专项支出</t>
  </si>
  <si>
    <t>八、社会保障和就业支出</t>
  </si>
  <si>
    <t xml:space="preserve">    人力资源和社会保障管理事务</t>
  </si>
  <si>
    <t xml:space="preserve">      综合业务管理</t>
  </si>
  <si>
    <t xml:space="preserve">      劳动保障监察</t>
  </si>
  <si>
    <t xml:space="preserve">      社会保险业务管理事务</t>
  </si>
  <si>
    <t xml:space="preserve">      劳动关系和维权</t>
  </si>
  <si>
    <t xml:space="preserve">      劳动人事争议调解仲裁</t>
  </si>
  <si>
    <t xml:space="preserve">      老龄事务</t>
  </si>
  <si>
    <t xml:space="preserve">      基层政权和社区建设</t>
  </si>
  <si>
    <t xml:space="preserve">    补充全国社会保障基金</t>
  </si>
  <si>
    <t xml:space="preserve">      用一般公共预算补充基金</t>
  </si>
  <si>
    <t xml:space="preserve">      机关事业单位职业年金缴费支出</t>
  </si>
  <si>
    <t xml:space="preserve">      对机关事业单位基本养老保险基金的补助</t>
  </si>
  <si>
    <t xml:space="preserve">      厂办大集体改革补助</t>
  </si>
  <si>
    <t xml:space="preserve">      就业创业服务补贴</t>
  </si>
  <si>
    <t xml:space="preserve">      社会保险补贴</t>
  </si>
  <si>
    <t xml:space="preserve">      公益性岗位补贴</t>
  </si>
  <si>
    <t xml:space="preserve">      职业技能鉴定补贴</t>
  </si>
  <si>
    <t xml:space="preserve">      就业见习补贴</t>
  </si>
  <si>
    <t xml:space="preserve">      求职创业补贴</t>
  </si>
  <si>
    <t xml:space="preserve">      义务兵优待</t>
  </si>
  <si>
    <t xml:space="preserve">      农村籍退役士兵老年生活补助</t>
  </si>
  <si>
    <t xml:space="preserve">      退役士兵管理教育</t>
  </si>
  <si>
    <t xml:space="preserve">      假肢矫形</t>
  </si>
  <si>
    <t xml:space="preserve">      殡葬</t>
  </si>
  <si>
    <t xml:space="preserve">      残疾人体育</t>
  </si>
  <si>
    <t xml:space="preserve">      残疾人生活和护理补贴</t>
  </si>
  <si>
    <t xml:space="preserve">      中央自然灾害生活补助</t>
  </si>
  <si>
    <t xml:space="preserve">      自然灾害灾后重建补助</t>
  </si>
  <si>
    <t xml:space="preserve">      农村最低生活保障金支出</t>
  </si>
  <si>
    <t xml:space="preserve">      临时救助支出</t>
  </si>
  <si>
    <t xml:space="preserve">    特困人员救助供养</t>
  </si>
  <si>
    <t xml:space="preserve">      城市特困人员救助供养支出</t>
  </si>
  <si>
    <t xml:space="preserve">      农村特困人员救助供养支出</t>
  </si>
  <si>
    <t xml:space="preserve">      交强险罚款收入补助基金支出</t>
  </si>
  <si>
    <t xml:space="preserve">    其他生活救助</t>
  </si>
  <si>
    <t xml:space="preserve">      其他城市生活救助</t>
  </si>
  <si>
    <t xml:space="preserve">      其他农村生活救助</t>
  </si>
  <si>
    <t xml:space="preserve">      财政对城乡居民基本养老保险基金的补助</t>
  </si>
  <si>
    <t xml:space="preserve">    财政对其他社会保险基金的补助</t>
  </si>
  <si>
    <t xml:space="preserve">      财政对失业保险基金的补助</t>
  </si>
  <si>
    <t xml:space="preserve">      财政对工伤保险基金的补助</t>
  </si>
  <si>
    <t xml:space="preserve">      财政对生育保险基金的补助</t>
  </si>
  <si>
    <t xml:space="preserve">      其他财政对社会保险基金的补助</t>
  </si>
  <si>
    <t>九、医疗卫生与计划生育支出</t>
  </si>
  <si>
    <t xml:space="preserve">    医疗卫生与计划生育管理事务</t>
  </si>
  <si>
    <t xml:space="preserve">      传染病医院</t>
  </si>
  <si>
    <t xml:space="preserve">      职业病防治医院</t>
  </si>
  <si>
    <t xml:space="preserve">      妇产医院</t>
  </si>
  <si>
    <t xml:space="preserve">      儿童医院</t>
  </si>
  <si>
    <t xml:space="preserve">      福利医院</t>
  </si>
  <si>
    <t xml:space="preserve">      处理医疗欠费</t>
  </si>
  <si>
    <t xml:space="preserve">      城市社区卫生机构</t>
  </si>
  <si>
    <t xml:space="preserve">      乡镇卫生院</t>
  </si>
  <si>
    <t xml:space="preserve">      应急救治机构</t>
  </si>
  <si>
    <t xml:space="preserve">      采供血机构</t>
  </si>
  <si>
    <t xml:space="preserve">      其他专业公共卫生机构</t>
  </si>
  <si>
    <t xml:space="preserve">      化妆品事务</t>
  </si>
  <si>
    <t xml:space="preserve">      公务员医疗补助</t>
  </si>
  <si>
    <t xml:space="preserve">      财政对城乡居民基本医疗保险基金的补助</t>
  </si>
  <si>
    <t xml:space="preserve">      财政对新型农村合作医疗基金的补助</t>
  </si>
  <si>
    <t xml:space="preserve">      财政对城镇居民基本医疗保险基金的补助</t>
  </si>
  <si>
    <t xml:space="preserve">      财政对其他基本医疗保险基金的补助</t>
  </si>
  <si>
    <t xml:space="preserve">      其他优抚对象医疗支出</t>
  </si>
  <si>
    <t>十、节能环保支出</t>
  </si>
  <si>
    <t xml:space="preserve">    环境保护管理事务</t>
  </si>
  <si>
    <t xml:space="preserve">      环境保护法规、规划及标准</t>
  </si>
  <si>
    <t xml:space="preserve">      环境国际合作及履约</t>
  </si>
  <si>
    <t xml:space="preserve">      环境保护行政许可</t>
  </si>
  <si>
    <t xml:space="preserve">      建设项目环评审查与监督</t>
  </si>
  <si>
    <t xml:space="preserve">      核与辐射安全监督</t>
  </si>
  <si>
    <t xml:space="preserve">      大气</t>
  </si>
  <si>
    <t xml:space="preserve">      噪声</t>
  </si>
  <si>
    <t xml:space="preserve">      固体废弃物与化学品</t>
  </si>
  <si>
    <t xml:space="preserve">      放射源和放射性废物监管</t>
  </si>
  <si>
    <t xml:space="preserve">      辐射</t>
  </si>
  <si>
    <t xml:space="preserve">    自然生态保护</t>
  </si>
  <si>
    <t xml:space="preserve">      生态保护</t>
  </si>
  <si>
    <t xml:space="preserve">      农村环境保护</t>
  </si>
  <si>
    <t xml:space="preserve">      自然保护区</t>
  </si>
  <si>
    <t xml:space="preserve">      生物及物种资源保护</t>
  </si>
  <si>
    <t xml:space="preserve">      其他自然生态保护支出</t>
  </si>
  <si>
    <t xml:space="preserve">    天然林保护</t>
  </si>
  <si>
    <t xml:space="preserve">      森林管护</t>
  </si>
  <si>
    <t xml:space="preserve">      社会保险补助</t>
  </si>
  <si>
    <t xml:space="preserve">      政策性社会性支出补助</t>
  </si>
  <si>
    <t xml:space="preserve">      其他天然林保护支出</t>
  </si>
  <si>
    <t xml:space="preserve">    退耕还林</t>
  </si>
  <si>
    <t xml:space="preserve">      退耕现金</t>
  </si>
  <si>
    <t xml:space="preserve">      退耕还林粮食折现补贴</t>
  </si>
  <si>
    <t xml:space="preserve">      退耕还林粮食费用补贴</t>
  </si>
  <si>
    <t xml:space="preserve">      退耕还林工程建设</t>
  </si>
  <si>
    <t xml:space="preserve">      其他退耕还林支出</t>
  </si>
  <si>
    <t xml:space="preserve">    风沙荒漠治理</t>
  </si>
  <si>
    <t xml:space="preserve">      京津风沙源治理工程建设</t>
  </si>
  <si>
    <t xml:space="preserve">      其他风沙荒漠治理支出</t>
  </si>
  <si>
    <t xml:space="preserve">    退牧还草</t>
  </si>
  <si>
    <t xml:space="preserve">      退牧还草工程建设</t>
  </si>
  <si>
    <t xml:space="preserve">      其他退牧还草支出</t>
  </si>
  <si>
    <t xml:space="preserve">    已垦草原退耕还草</t>
  </si>
  <si>
    <t xml:space="preserve">    能源节约利用</t>
  </si>
  <si>
    <t xml:space="preserve">      减排专项支出</t>
  </si>
  <si>
    <t xml:space="preserve">      清洁生产专项支出</t>
  </si>
  <si>
    <t xml:space="preserve">    可再生能源</t>
  </si>
  <si>
    <t xml:space="preserve">    循环经济</t>
  </si>
  <si>
    <t xml:space="preserve">      能源预测预警</t>
  </si>
  <si>
    <t xml:space="preserve">      能源战略规划与实施</t>
  </si>
  <si>
    <t xml:space="preserve">      能源科技装备</t>
  </si>
  <si>
    <t xml:space="preserve">      能源行业管理</t>
  </si>
  <si>
    <t xml:space="preserve">      能源管理</t>
  </si>
  <si>
    <t xml:space="preserve">      石油储备发展管理</t>
  </si>
  <si>
    <t xml:space="preserve">      能源调查</t>
  </si>
  <si>
    <t xml:space="preserve">      农村电网建设</t>
  </si>
  <si>
    <t>十一、城乡社区支出</t>
  </si>
  <si>
    <t xml:space="preserve">      城乡社区管理事务</t>
  </si>
  <si>
    <t xml:space="preserve">        行政运行</t>
  </si>
  <si>
    <t xml:space="preserve">        一般行政管理事务</t>
  </si>
  <si>
    <t xml:space="preserve">        机关服务</t>
  </si>
  <si>
    <t xml:space="preserve">        城管执法</t>
  </si>
  <si>
    <t xml:space="preserve">        工程建设标准规范编制与监管</t>
  </si>
  <si>
    <t xml:space="preserve">        工程建设管理</t>
  </si>
  <si>
    <t xml:space="preserve">        市政公用行业市场监管</t>
  </si>
  <si>
    <t xml:space="preserve">        国家重点风景区规划与保护</t>
  </si>
  <si>
    <t xml:space="preserve">        住宅建设与房地产市场监管</t>
  </si>
  <si>
    <t xml:space="preserve">        执业资格注册、资质审查</t>
  </si>
  <si>
    <t xml:space="preserve">        其他城乡社区管理事务支出</t>
  </si>
  <si>
    <t xml:space="preserve">      城乡社区公共设施</t>
  </si>
  <si>
    <t xml:space="preserve">        小城镇基础设施建设</t>
  </si>
  <si>
    <t xml:space="preserve">        其他城乡社区公共设施支出</t>
  </si>
  <si>
    <t xml:space="preserve">      城乡社区环境卫生</t>
  </si>
  <si>
    <t xml:space="preserve">      建设市场管理与监督</t>
  </si>
  <si>
    <t>十二、农林水支出</t>
  </si>
  <si>
    <t xml:space="preserve">      农业</t>
  </si>
  <si>
    <t xml:space="preserve">        事业运行</t>
  </si>
  <si>
    <t xml:space="preserve">        农垦运行</t>
  </si>
  <si>
    <t xml:space="preserve">        科技转化与推广服务</t>
  </si>
  <si>
    <t xml:space="preserve">        农产品质量安全</t>
  </si>
  <si>
    <t xml:space="preserve">        统计监测与信息服务</t>
  </si>
  <si>
    <t xml:space="preserve">        农业行业业务管理</t>
  </si>
  <si>
    <t xml:space="preserve">        对外交流与合作</t>
  </si>
  <si>
    <t xml:space="preserve">        防灾救灾</t>
  </si>
  <si>
    <t xml:space="preserve">        农业结构调整补贴</t>
  </si>
  <si>
    <t xml:space="preserve">        农业生产支持补贴</t>
  </si>
  <si>
    <t xml:space="preserve">        农业组织化与产业化经营</t>
  </si>
  <si>
    <t xml:space="preserve">        农产品加工与促销</t>
  </si>
  <si>
    <t xml:space="preserve">        农村公益事业</t>
  </si>
  <si>
    <t xml:space="preserve">        综合财力补助</t>
  </si>
  <si>
    <t xml:space="preserve">        农业资源保护修复与利用</t>
  </si>
  <si>
    <t xml:space="preserve">        农村道路建设</t>
  </si>
  <si>
    <t xml:space="preserve">      林业</t>
  </si>
  <si>
    <t xml:space="preserve">        林业事业机构</t>
  </si>
  <si>
    <t xml:space="preserve">        森林培育</t>
  </si>
  <si>
    <t xml:space="preserve">        林业技术推广</t>
  </si>
  <si>
    <t xml:space="preserve">        森林资源管理</t>
  </si>
  <si>
    <t xml:space="preserve">        森林资源监测</t>
  </si>
  <si>
    <t xml:space="preserve">        森林生态效益补偿</t>
  </si>
  <si>
    <t xml:space="preserve">        林业自然保护区</t>
  </si>
  <si>
    <t xml:space="preserve">        动植物保护</t>
  </si>
  <si>
    <t xml:space="preserve">        湿地保护</t>
  </si>
  <si>
    <t xml:space="preserve">        林业执法与监督</t>
  </si>
  <si>
    <t xml:space="preserve">        林业检疫检测</t>
  </si>
  <si>
    <t xml:space="preserve">        防沙治沙</t>
  </si>
  <si>
    <t xml:space="preserve">        林业质量安全</t>
  </si>
  <si>
    <t xml:space="preserve">        林业工程与项目管理</t>
  </si>
  <si>
    <t xml:space="preserve">        林业对外合作与交流</t>
  </si>
  <si>
    <t xml:space="preserve">        林业产业化</t>
  </si>
  <si>
    <t xml:space="preserve">        信息管理</t>
  </si>
  <si>
    <t xml:space="preserve">        林业政策制定与宣传</t>
  </si>
  <si>
    <t xml:space="preserve">        林业资金审计稽查</t>
  </si>
  <si>
    <t xml:space="preserve">        林区公共支出</t>
  </si>
  <si>
    <t xml:space="preserve">        林业贷款贴息</t>
  </si>
  <si>
    <t xml:space="preserve">        成品油价格改革对林业的补贴</t>
  </si>
  <si>
    <t xml:space="preserve">        林业防灾减灾</t>
  </si>
  <si>
    <t xml:space="preserve">      水利</t>
  </si>
  <si>
    <t xml:space="preserve">        水利行业业务管理</t>
  </si>
  <si>
    <t xml:space="preserve">        长江黄河等流域管理</t>
  </si>
  <si>
    <t xml:space="preserve">        水利前期工作</t>
  </si>
  <si>
    <t xml:space="preserve">        水利执法监督</t>
  </si>
  <si>
    <t xml:space="preserve">        水土保持</t>
  </si>
  <si>
    <t xml:space="preserve">        水资源节约管理与保护</t>
  </si>
  <si>
    <t xml:space="preserve">        水质监测</t>
  </si>
  <si>
    <t xml:space="preserve">        水文测报</t>
  </si>
  <si>
    <t xml:space="preserve">        防汛</t>
  </si>
  <si>
    <t xml:space="preserve">        抗旱</t>
  </si>
  <si>
    <t xml:space="preserve">        农田水利</t>
  </si>
  <si>
    <t xml:space="preserve">        水利技术推广</t>
  </si>
  <si>
    <t xml:space="preserve">        国际河流治理与管理</t>
  </si>
  <si>
    <t xml:space="preserve">        江河湖库水系综合整治</t>
  </si>
  <si>
    <t xml:space="preserve">        大中型水库移民后期扶持专项支出</t>
  </si>
  <si>
    <t xml:space="preserve">        水利安全监督</t>
  </si>
  <si>
    <t xml:space="preserve">        砂石资源费支出</t>
  </si>
  <si>
    <t xml:space="preserve">        农村人畜饮水</t>
  </si>
  <si>
    <t xml:space="preserve">      南水北调</t>
  </si>
  <si>
    <t xml:space="preserve">        南水北调工程建设</t>
  </si>
  <si>
    <t xml:space="preserve">        政策研究与信息管理</t>
  </si>
  <si>
    <t xml:space="preserve">        工程稽查</t>
  </si>
  <si>
    <t xml:space="preserve">        前期工作</t>
  </si>
  <si>
    <t xml:space="preserve">        南水北调技术推广</t>
  </si>
  <si>
    <t xml:space="preserve">        环境、移民及水资源管理与保护</t>
  </si>
  <si>
    <t xml:space="preserve">        其他南水北调支出</t>
  </si>
  <si>
    <t xml:space="preserve">      扶贫</t>
  </si>
  <si>
    <t xml:space="preserve">        农村基础设施建设</t>
  </si>
  <si>
    <t xml:space="preserve">        生产发展</t>
  </si>
  <si>
    <t xml:space="preserve">        社会发展</t>
  </si>
  <si>
    <t xml:space="preserve">        扶贫贷款奖补和贴息</t>
  </si>
  <si>
    <t xml:space="preserve">       “三西”农业建设专项补助</t>
  </si>
  <si>
    <t xml:space="preserve">        扶贫事业机构</t>
  </si>
  <si>
    <t xml:space="preserve">      农业综合开发</t>
  </si>
  <si>
    <t xml:space="preserve">        机构运行</t>
  </si>
  <si>
    <t xml:space="preserve">        土地治理</t>
  </si>
  <si>
    <t xml:space="preserve">        科技示范</t>
  </si>
  <si>
    <t xml:space="preserve">        其他农业综合开发支出</t>
  </si>
  <si>
    <t xml:space="preserve">      农村综合改革</t>
  </si>
  <si>
    <t xml:space="preserve">        对村级一事一议的补助</t>
  </si>
  <si>
    <t xml:space="preserve">        国有农场办社会职能改革补助</t>
  </si>
  <si>
    <t xml:space="preserve">        对村民委员会和村党支部的补助</t>
  </si>
  <si>
    <t xml:space="preserve">        对村集体经济组织的补助</t>
  </si>
  <si>
    <t xml:space="preserve">        农村综合改革示范试点补助</t>
  </si>
  <si>
    <t xml:space="preserve">      普惠金融发展支出</t>
  </si>
  <si>
    <t xml:space="preserve">        支持农村金融机构</t>
  </si>
  <si>
    <t xml:space="preserve">        涉农贷款增量奖励</t>
  </si>
  <si>
    <t xml:space="preserve">        农业保险保费补贴</t>
  </si>
  <si>
    <t xml:space="preserve">        创业担保贷款贴息</t>
  </si>
  <si>
    <t xml:space="preserve">        补充创业担保贷款基金</t>
  </si>
  <si>
    <t xml:space="preserve">      目标价格补贴</t>
  </si>
  <si>
    <t xml:space="preserve">        棉花目标价格补贴</t>
  </si>
  <si>
    <t xml:space="preserve">        大豆目标价格补贴</t>
  </si>
  <si>
    <t xml:space="preserve">        其他目标价格补贴</t>
  </si>
  <si>
    <t xml:space="preserve">      其他农林水事务支出</t>
  </si>
  <si>
    <t xml:space="preserve">        化解其他公益性乡村债务支出</t>
  </si>
  <si>
    <t xml:space="preserve">        其他农林水事务支出</t>
  </si>
  <si>
    <t>十三、交通运输支出</t>
  </si>
  <si>
    <t xml:space="preserve">      公路水路运输</t>
  </si>
  <si>
    <t xml:space="preserve">        公路建设</t>
  </si>
  <si>
    <t xml:space="preserve">        公路养护</t>
  </si>
  <si>
    <t xml:space="preserve">        交通运输信息化建设</t>
  </si>
  <si>
    <t xml:space="preserve">        公路和运输安全</t>
  </si>
  <si>
    <t xml:space="preserve">        公路还贷专项</t>
  </si>
  <si>
    <t xml:space="preserve">        公路运输管理</t>
  </si>
  <si>
    <t xml:space="preserve">        公路和运输技术标准化建设</t>
  </si>
  <si>
    <t xml:space="preserve">        港口设施</t>
  </si>
  <si>
    <t xml:space="preserve">        船舶检验</t>
  </si>
  <si>
    <t xml:space="preserve">        救助打捞</t>
  </si>
  <si>
    <t xml:space="preserve">        内河运输</t>
  </si>
  <si>
    <t xml:space="preserve">        远洋运输</t>
  </si>
  <si>
    <t xml:space="preserve">        海事管理</t>
  </si>
  <si>
    <t xml:space="preserve">        航标事业发展支出</t>
  </si>
  <si>
    <t xml:space="preserve">        水路运输管理支出</t>
  </si>
  <si>
    <t xml:space="preserve">        口岸建设</t>
  </si>
  <si>
    <t xml:space="preserve">        取消政府还贷二级公路收费专项支出</t>
  </si>
  <si>
    <t xml:space="preserve">      铁路运输</t>
  </si>
  <si>
    <t xml:space="preserve">        铁路路网建设</t>
  </si>
  <si>
    <t xml:space="preserve">        铁路还贷专项</t>
  </si>
  <si>
    <t xml:space="preserve">        铁路安全</t>
  </si>
  <si>
    <t xml:space="preserve">        铁路专项运输</t>
  </si>
  <si>
    <t xml:space="preserve">        行业监管</t>
  </si>
  <si>
    <t xml:space="preserve">        其他铁路运输支出</t>
  </si>
  <si>
    <t xml:space="preserve">      民用航空运输</t>
  </si>
  <si>
    <t xml:space="preserve">        机场建设</t>
  </si>
  <si>
    <t xml:space="preserve">        空管系统建设</t>
  </si>
  <si>
    <t xml:space="preserve">        民航还贷专项支出</t>
  </si>
  <si>
    <t xml:space="preserve">        民用航空安全</t>
  </si>
  <si>
    <t xml:space="preserve">        民航专项运输</t>
  </si>
  <si>
    <t xml:space="preserve">        其他民用航空运输支出</t>
  </si>
  <si>
    <t xml:space="preserve">      成品油价格改革对交通运输的补贴</t>
  </si>
  <si>
    <t xml:space="preserve">        对城市公交的补贴</t>
  </si>
  <si>
    <t xml:space="preserve">        对农村道路客运的补贴</t>
  </si>
  <si>
    <t xml:space="preserve">        对出租车的补贴</t>
  </si>
  <si>
    <t xml:space="preserve">        成品油价格改革补贴其他支出</t>
  </si>
  <si>
    <t xml:space="preserve">      邮政业支出</t>
  </si>
  <si>
    <t xml:space="preserve">        邮政普遍服务与特殊服务</t>
  </si>
  <si>
    <t xml:space="preserve">        其他邮政业支出</t>
  </si>
  <si>
    <t xml:space="preserve">      车辆购置税支出</t>
  </si>
  <si>
    <t xml:space="preserve">        车辆购置税用于公路等基础设施建设支出</t>
  </si>
  <si>
    <t xml:space="preserve">        车辆购置税用于农村公路建设支出</t>
  </si>
  <si>
    <t xml:space="preserve">        车辆购置税用于老旧汽车报废更新补贴</t>
  </si>
  <si>
    <t xml:space="preserve">        车辆购置税其他支出</t>
  </si>
  <si>
    <t xml:space="preserve">        公共交通运营补助</t>
  </si>
  <si>
    <t>十四、资源勘探信息等支出</t>
  </si>
  <si>
    <t xml:space="preserve">      资源勘探开发</t>
  </si>
  <si>
    <t xml:space="preserve">        煤炭勘探开采和洗选</t>
  </si>
  <si>
    <t xml:space="preserve">        石油和天然气勘探开采</t>
  </si>
  <si>
    <t xml:space="preserve">        黑色金属矿勘探和采选</t>
  </si>
  <si>
    <t xml:space="preserve">        有色金属矿勘探和采选</t>
  </si>
  <si>
    <t xml:space="preserve">        非金属矿勘探和采选</t>
  </si>
  <si>
    <t xml:space="preserve">        其他资源勘探业支出</t>
  </si>
  <si>
    <t xml:space="preserve">      制造业</t>
  </si>
  <si>
    <t xml:space="preserve">        纺织业</t>
  </si>
  <si>
    <t xml:space="preserve">        医药制造业</t>
  </si>
  <si>
    <t xml:space="preserve">        非金属矿物制品业</t>
  </si>
  <si>
    <t xml:space="preserve">        通信设备、计算机及其他电子设备制造业</t>
  </si>
  <si>
    <t xml:space="preserve">        交通运输设备制造业</t>
  </si>
  <si>
    <t xml:space="preserve">        电气机械及器材制造业</t>
  </si>
  <si>
    <t xml:space="preserve">        工艺品及其他制造业</t>
  </si>
  <si>
    <t xml:space="preserve">        石油加工、炼焦及核燃料加工业</t>
  </si>
  <si>
    <t xml:space="preserve">        化学原料及化学制品制造业</t>
  </si>
  <si>
    <t xml:space="preserve">        黑色金属冶炼及压延加工业</t>
  </si>
  <si>
    <t xml:space="preserve">        有色金属冶炼及压延加工业</t>
  </si>
  <si>
    <t xml:space="preserve">        其他制造业支出</t>
  </si>
  <si>
    <t xml:space="preserve">      建筑业</t>
  </si>
  <si>
    <t xml:space="preserve">        其他建筑业支出</t>
  </si>
  <si>
    <t xml:space="preserve">      工业和信息产业监管</t>
  </si>
  <si>
    <t xml:space="preserve">        战备应急</t>
  </si>
  <si>
    <t xml:space="preserve">        信息安全建设</t>
  </si>
  <si>
    <t xml:space="preserve">        专用通信</t>
  </si>
  <si>
    <t xml:space="preserve">        无线电监管</t>
  </si>
  <si>
    <t xml:space="preserve">        工业和信息产业战略研究与标准制定</t>
  </si>
  <si>
    <t xml:space="preserve">        工业和信息产业支持</t>
  </si>
  <si>
    <t xml:space="preserve">        电子专项工程</t>
  </si>
  <si>
    <t xml:space="preserve">        技术基础研究</t>
  </si>
  <si>
    <t xml:space="preserve">        其他工业和信息产业监管支出</t>
  </si>
  <si>
    <t xml:space="preserve">      安全生产监管</t>
  </si>
  <si>
    <t xml:space="preserve">        安全监管监察专项</t>
  </si>
  <si>
    <t xml:space="preserve">        应急救援支出</t>
  </si>
  <si>
    <t xml:space="preserve">        煤炭安全</t>
  </si>
  <si>
    <t xml:space="preserve">        其他安全生产监管支出</t>
  </si>
  <si>
    <t xml:space="preserve">      国有资产监管</t>
  </si>
  <si>
    <t xml:space="preserve">        国有企业监事会专项</t>
  </si>
  <si>
    <t xml:space="preserve">        其他国有资产监管支出</t>
  </si>
  <si>
    <t xml:space="preserve">      支持中小企业发展和管理支出</t>
  </si>
  <si>
    <t xml:space="preserve">        科技型中小企业技术创新基金</t>
  </si>
  <si>
    <t xml:space="preserve">        中小企业发展专项</t>
  </si>
  <si>
    <t xml:space="preserve">        其他支持中小企业发展和管理支出</t>
  </si>
  <si>
    <t xml:space="preserve">        黄金事务</t>
  </si>
  <si>
    <t xml:space="preserve">        建设项目贷款贴息</t>
  </si>
  <si>
    <t xml:space="preserve">        技术改造支出</t>
  </si>
  <si>
    <t xml:space="preserve">        中药材扶持资金支出</t>
  </si>
  <si>
    <t xml:space="preserve">        重点产业振兴和技术改造项目贷款贴息</t>
  </si>
  <si>
    <t xml:space="preserve">        其他资源勘探信息等支出</t>
  </si>
  <si>
    <t>十五、商业服务业等支出</t>
  </si>
  <si>
    <t xml:space="preserve">      商业流通事务</t>
  </si>
  <si>
    <t xml:space="preserve">        食品流通安全补贴</t>
  </si>
  <si>
    <t xml:space="preserve">        市场监测及信息管理</t>
  </si>
  <si>
    <t xml:space="preserve">        民贸企业补贴</t>
  </si>
  <si>
    <t xml:space="preserve">        民贸民品贷款贴息</t>
  </si>
  <si>
    <t xml:space="preserve">        其他商业流通事务支出</t>
  </si>
  <si>
    <t xml:space="preserve">      旅游业管理与服务支出</t>
  </si>
  <si>
    <t xml:space="preserve">        旅游宣传</t>
  </si>
  <si>
    <t xml:space="preserve">        旅游行业业务管理</t>
  </si>
  <si>
    <t xml:space="preserve">        其他旅游业管理与服务支出</t>
  </si>
  <si>
    <t xml:space="preserve">      涉外发展服务支出</t>
  </si>
  <si>
    <t xml:space="preserve">        外商投资环境建设补助资金</t>
  </si>
  <si>
    <t xml:space="preserve">        其他涉外发展服务支出</t>
  </si>
  <si>
    <t xml:space="preserve">        服务业基础设施建设</t>
  </si>
  <si>
    <t xml:space="preserve">        其他商业服务业等支出</t>
  </si>
  <si>
    <t>十六、金融支出</t>
  </si>
  <si>
    <t xml:space="preserve">      金融部门行政支出</t>
  </si>
  <si>
    <t xml:space="preserve">        安全防卫</t>
  </si>
  <si>
    <t xml:space="preserve">        金融部门其他行政支出</t>
  </si>
  <si>
    <t xml:space="preserve">      金融发展支出</t>
  </si>
  <si>
    <t xml:space="preserve">        政策性银行亏损补贴1</t>
  </si>
  <si>
    <t xml:space="preserve">        商业银行贷款贴息</t>
  </si>
  <si>
    <t xml:space="preserve">        补充资本金</t>
  </si>
  <si>
    <t xml:space="preserve">        风险基金补助</t>
  </si>
  <si>
    <t xml:space="preserve">        其他金融发展支出</t>
  </si>
  <si>
    <t>十七、援助其他地区支出</t>
  </si>
  <si>
    <t xml:space="preserve">      一般公共服务</t>
  </si>
  <si>
    <t xml:space="preserve">      教育</t>
  </si>
  <si>
    <t xml:space="preserve">      文化体育与传媒</t>
  </si>
  <si>
    <t xml:space="preserve">      医疗卫生</t>
  </si>
  <si>
    <t xml:space="preserve">      节能环保</t>
  </si>
  <si>
    <t xml:space="preserve">      交通运输</t>
  </si>
  <si>
    <t xml:space="preserve">      住房保障</t>
  </si>
  <si>
    <t>十八、国土海洋气象等支出</t>
  </si>
  <si>
    <t xml:space="preserve">      国土资源事务</t>
  </si>
  <si>
    <t xml:space="preserve">        国土资源规划及管理</t>
  </si>
  <si>
    <t xml:space="preserve">        土地资源调查</t>
  </si>
  <si>
    <t xml:space="preserve">        土地资源利用与保护</t>
  </si>
  <si>
    <t xml:space="preserve">        国土资源社会公益服务</t>
  </si>
  <si>
    <t xml:space="preserve">        国土资源行业业务管理</t>
  </si>
  <si>
    <t xml:space="preserve">        国土资源调查</t>
  </si>
  <si>
    <t xml:space="preserve">        国土整治</t>
  </si>
  <si>
    <t xml:space="preserve">        地质灾害防治</t>
  </si>
  <si>
    <t xml:space="preserve">        土地资源储备支出</t>
  </si>
  <si>
    <t xml:space="preserve">        地质及矿产资源调查</t>
  </si>
  <si>
    <t xml:space="preserve">        地质矿产资源利用与保护</t>
  </si>
  <si>
    <t xml:space="preserve">        地质转产项目财政贴息</t>
  </si>
  <si>
    <t xml:space="preserve">        国外风险勘查</t>
  </si>
  <si>
    <t xml:space="preserve">        地质勘查基金（周转金）支出</t>
  </si>
  <si>
    <t xml:space="preserve">        其他国土资源事务支出</t>
  </si>
  <si>
    <t xml:space="preserve">      海洋管理事务</t>
  </si>
  <si>
    <t xml:space="preserve">        海域使用管理</t>
  </si>
  <si>
    <t xml:space="preserve">        海洋环境保护与监测</t>
  </si>
  <si>
    <t xml:space="preserve">        海洋调查评价</t>
  </si>
  <si>
    <t xml:space="preserve">        海洋权益维护</t>
  </si>
  <si>
    <t xml:space="preserve">        海洋执法监察</t>
  </si>
  <si>
    <t xml:space="preserve">        海洋防灾减灾</t>
  </si>
  <si>
    <t xml:space="preserve">        海洋卫星</t>
  </si>
  <si>
    <t xml:space="preserve">        极地考察</t>
  </si>
  <si>
    <t xml:space="preserve">        海洋矿产资源勘探研究</t>
  </si>
  <si>
    <t xml:space="preserve">        海港航标维护</t>
  </si>
  <si>
    <t xml:space="preserve">        海域使用金支出</t>
  </si>
  <si>
    <t xml:space="preserve">        海水淡化</t>
  </si>
  <si>
    <t xml:space="preserve">        无居民海岛使用金支出</t>
  </si>
  <si>
    <t xml:space="preserve">        海岛和海域保护</t>
  </si>
  <si>
    <t xml:space="preserve">        其他海洋管理事务支出</t>
  </si>
  <si>
    <t xml:space="preserve">      测绘事务</t>
  </si>
  <si>
    <t xml:space="preserve">        基础测绘</t>
  </si>
  <si>
    <t xml:space="preserve">        航空摄影</t>
  </si>
  <si>
    <t xml:space="preserve">        测绘工程建设</t>
  </si>
  <si>
    <t xml:space="preserve">        其他测绘事务支出</t>
  </si>
  <si>
    <t xml:space="preserve">      地震事务</t>
  </si>
  <si>
    <t xml:space="preserve">        地震监测</t>
  </si>
  <si>
    <t xml:space="preserve">        地震预测预报</t>
  </si>
  <si>
    <t xml:space="preserve">        地震灾害预防</t>
  </si>
  <si>
    <t xml:space="preserve">        地震应急救援</t>
  </si>
  <si>
    <t xml:space="preserve">        地震环境探察</t>
  </si>
  <si>
    <t xml:space="preserve">        防震减灾信息管理</t>
  </si>
  <si>
    <t xml:space="preserve">        防震减灾基础管理</t>
  </si>
  <si>
    <t xml:space="preserve">        地震事业机构</t>
  </si>
  <si>
    <t xml:space="preserve">        其他地震事务支出</t>
  </si>
  <si>
    <t xml:space="preserve">      气象事务</t>
  </si>
  <si>
    <t xml:space="preserve">        气象事业机构</t>
  </si>
  <si>
    <t xml:space="preserve">        气象探测</t>
  </si>
  <si>
    <t xml:space="preserve">        气象信息传输及管理</t>
  </si>
  <si>
    <t xml:space="preserve">        气象预报预测</t>
  </si>
  <si>
    <t xml:space="preserve">        气象服务</t>
  </si>
  <si>
    <t xml:space="preserve">        气象装备保障维护</t>
  </si>
  <si>
    <t xml:space="preserve">        气象基础设施建设与维修</t>
  </si>
  <si>
    <t xml:space="preserve">        气象卫星</t>
  </si>
  <si>
    <t xml:space="preserve">        气象法规与标准</t>
  </si>
  <si>
    <t xml:space="preserve">        气象资金审计稽查</t>
  </si>
  <si>
    <t xml:space="preserve">        其他气象事务支出</t>
  </si>
  <si>
    <t xml:space="preserve">      其他国土海洋气象等支出</t>
  </si>
  <si>
    <t>十九、住房保障支出</t>
  </si>
  <si>
    <t xml:space="preserve">      保障性安居工程支出</t>
  </si>
  <si>
    <t xml:space="preserve">        廉租住房</t>
  </si>
  <si>
    <t xml:space="preserve">        沉陷区治理</t>
  </si>
  <si>
    <t xml:space="preserve">        棚户区改造</t>
  </si>
  <si>
    <t xml:space="preserve">        少数民族地区游牧民定居工程</t>
  </si>
  <si>
    <t xml:space="preserve">        农村危房改造</t>
  </si>
  <si>
    <t xml:space="preserve">        公共租赁住房</t>
  </si>
  <si>
    <t xml:space="preserve">        保障性住房租金补贴</t>
  </si>
  <si>
    <t xml:space="preserve">        其他保障性安居工程支出</t>
  </si>
  <si>
    <t xml:space="preserve">      住房改革支出</t>
  </si>
  <si>
    <t xml:space="preserve">        提租补贴</t>
  </si>
  <si>
    <t xml:space="preserve">        购房补贴</t>
  </si>
  <si>
    <t xml:space="preserve">      城乡社区住宅</t>
  </si>
  <si>
    <t xml:space="preserve">        公有住房建设和维修改造支出</t>
  </si>
  <si>
    <t xml:space="preserve">        住房公积金管理</t>
  </si>
  <si>
    <t xml:space="preserve">        其他城乡社区住宅支出</t>
  </si>
  <si>
    <t>二十、粮油物资储备支出</t>
  </si>
  <si>
    <t xml:space="preserve">      粮油事务</t>
  </si>
  <si>
    <t xml:space="preserve">        粮食财务与审计支出</t>
  </si>
  <si>
    <t xml:space="preserve">        粮食信息统计</t>
  </si>
  <si>
    <t xml:space="preserve">        粮食专项业务活动</t>
  </si>
  <si>
    <t xml:space="preserve">        国家粮油差价补贴</t>
  </si>
  <si>
    <t xml:space="preserve">        粮食财务挂账利息补贴</t>
  </si>
  <si>
    <t xml:space="preserve">        粮食财务挂账消化款</t>
  </si>
  <si>
    <t xml:space="preserve">        处理陈化粮补贴</t>
  </si>
  <si>
    <t xml:space="preserve">        粮食风险基金</t>
  </si>
  <si>
    <t xml:space="preserve">        粮油市场调控专项资金</t>
  </si>
  <si>
    <t xml:space="preserve">        其他粮油事务支出</t>
  </si>
  <si>
    <t xml:space="preserve">      物资事务</t>
  </si>
  <si>
    <t xml:space="preserve">        铁路专用线</t>
  </si>
  <si>
    <t xml:space="preserve">        护库武警和民兵支出</t>
  </si>
  <si>
    <t xml:space="preserve">        物资保管与保养</t>
  </si>
  <si>
    <t xml:space="preserve">        专项贷款利息</t>
  </si>
  <si>
    <t xml:space="preserve">        物资转移</t>
  </si>
  <si>
    <t xml:space="preserve">        物资轮换</t>
  </si>
  <si>
    <t xml:space="preserve">        仓库建设</t>
  </si>
  <si>
    <t xml:space="preserve">        仓库安防</t>
  </si>
  <si>
    <t xml:space="preserve">        其他物资事务支出</t>
  </si>
  <si>
    <t xml:space="preserve">      能源储备</t>
  </si>
  <si>
    <t xml:space="preserve">        石油储备支出</t>
  </si>
  <si>
    <t xml:space="preserve">        天然铀能源储备</t>
  </si>
  <si>
    <t xml:space="preserve">        煤炭储备</t>
  </si>
  <si>
    <t xml:space="preserve">        其他能源储备</t>
  </si>
  <si>
    <t xml:space="preserve">      粮油储备</t>
  </si>
  <si>
    <t xml:space="preserve">        储备粮油补贴支出</t>
  </si>
  <si>
    <t xml:space="preserve">        储备粮油差价补贴</t>
  </si>
  <si>
    <t xml:space="preserve">        储备粮（油）库建设</t>
  </si>
  <si>
    <t xml:space="preserve">        最低收购价政策支出</t>
  </si>
  <si>
    <t xml:space="preserve">        其他粮油储备支出</t>
  </si>
  <si>
    <t xml:space="preserve">      重要商品储备</t>
  </si>
  <si>
    <t xml:space="preserve">        棉花储备</t>
  </si>
  <si>
    <t xml:space="preserve">        食糖储备</t>
  </si>
  <si>
    <t xml:space="preserve">        肉类储备</t>
  </si>
  <si>
    <t xml:space="preserve">        化肥储备</t>
  </si>
  <si>
    <t xml:space="preserve">        农药储备</t>
  </si>
  <si>
    <t xml:space="preserve">        边销茶储备</t>
  </si>
  <si>
    <t xml:space="preserve">        羊毛储备</t>
  </si>
  <si>
    <t xml:space="preserve">        医药储备</t>
  </si>
  <si>
    <t xml:space="preserve">        食盐储备</t>
  </si>
  <si>
    <t xml:space="preserve">        战略物资储备</t>
  </si>
  <si>
    <t xml:space="preserve">        其他重要商品储备支出</t>
  </si>
  <si>
    <t>二十一、预备费</t>
  </si>
  <si>
    <t>二十二、债务付息支出</t>
  </si>
  <si>
    <t xml:space="preserve">      地方政府一般债务付息支出</t>
  </si>
  <si>
    <t xml:space="preserve">        地方政府一般债券付息支出</t>
  </si>
  <si>
    <t xml:space="preserve">        地方政府向外国政府借款付息支出</t>
  </si>
  <si>
    <t xml:space="preserve">        地方政府向国际组织借款付息支出</t>
  </si>
  <si>
    <t xml:space="preserve">        地方政府其他一般债务付息支出</t>
  </si>
  <si>
    <t>二十三、债务发行费用支出</t>
  </si>
  <si>
    <t xml:space="preserve">      地方政府一般债务发行费用支出</t>
  </si>
  <si>
    <t>二十四、其他支出</t>
  </si>
  <si>
    <t xml:space="preserve">        年初预留</t>
  </si>
  <si>
    <t>支出合计</t>
  </si>
  <si>
    <t>县本级一般公共预算支出</t>
    <phoneticPr fontId="3" type="noConversion"/>
  </si>
  <si>
    <t>一、县本级支出</t>
    <phoneticPr fontId="3" type="noConversion"/>
  </si>
  <si>
    <t xml:space="preserve">    机关资本性支出（二）</t>
    <phoneticPr fontId="3" type="noConversion"/>
  </si>
  <si>
    <t xml:space="preserve">    对事业单位经常性补助</t>
    <phoneticPr fontId="3" type="noConversion"/>
  </si>
  <si>
    <t xml:space="preserve">    对事业单位资本性补助</t>
    <phoneticPr fontId="3" type="noConversion"/>
  </si>
  <si>
    <t xml:space="preserve">    对企业补助</t>
    <phoneticPr fontId="3" type="noConversion"/>
  </si>
  <si>
    <t xml:space="preserve">    对企业资本性支出</t>
    <phoneticPr fontId="3" type="noConversion"/>
  </si>
  <si>
    <t xml:space="preserve">    对个人和家庭的补助</t>
    <phoneticPr fontId="3" type="noConversion"/>
  </si>
  <si>
    <t xml:space="preserve">    对社会保障基金补助</t>
    <phoneticPr fontId="3" type="noConversion"/>
  </si>
  <si>
    <t xml:space="preserve">    债务利息及费用支出</t>
    <phoneticPr fontId="3" type="noConversion"/>
  </si>
  <si>
    <t xml:space="preserve">    债务还本支出</t>
    <phoneticPr fontId="3" type="noConversion"/>
  </si>
  <si>
    <t xml:space="preserve">    转移性支出</t>
    <phoneticPr fontId="3" type="noConversion"/>
  </si>
  <si>
    <t xml:space="preserve">    预备费及预留</t>
    <phoneticPr fontId="3" type="noConversion"/>
  </si>
  <si>
    <t xml:space="preserve">    其他支出</t>
    <phoneticPr fontId="3" type="noConversion"/>
  </si>
  <si>
    <t>备注：根据财政部《支出济分类科目改革方案》（财预[2017]98号）有关要求，从
2018年起实行支出济分类科目改革，政府预算按照政府预算支出济分类科目列示。</t>
    <phoneticPr fontId="3" type="noConversion"/>
  </si>
  <si>
    <t>大埔县</t>
    <phoneticPr fontId="3" type="noConversion"/>
  </si>
  <si>
    <t>0</t>
  </si>
  <si>
    <t>0</t>
    <phoneticPr fontId="3" type="noConversion"/>
  </si>
  <si>
    <t>县本级政府性基金支出合计</t>
    <phoneticPr fontId="3" type="noConversion"/>
  </si>
  <si>
    <t>大埔县</t>
    <phoneticPr fontId="3" type="noConversion"/>
  </si>
  <si>
    <r>
      <t>11.因公出国（境）费用：</t>
    </r>
    <r>
      <rPr>
        <sz val="16"/>
        <rFont val="仿宋_GB2312"/>
        <family val="3"/>
        <charset val="134"/>
      </rPr>
      <t>反映单位公务出国(境)的国际旅费、国外城市间交通费、住宿费、伙食费、培训费、公杂费等支出。</t>
    </r>
    <phoneticPr fontId="3" type="noConversion"/>
  </si>
  <si>
    <r>
      <t>16.公务接待费：</t>
    </r>
    <r>
      <rPr>
        <sz val="16"/>
        <rFont val="仿宋_GB2312"/>
        <family val="3"/>
        <charset val="134"/>
      </rPr>
      <t>反映单位按规定开支的各类公务接待（含外宾接待）费用。</t>
    </r>
    <phoneticPr fontId="3" type="noConversion"/>
  </si>
  <si>
    <r>
      <t>7.因公出国（境）费用：</t>
    </r>
    <r>
      <rPr>
        <sz val="16"/>
        <rFont val="仿宋_GB2312"/>
        <family val="3"/>
        <charset val="134"/>
      </rPr>
      <t>反映机关和参公事业单位公务出国(境)的国际旅费、国外城市间交通费、住宿费、伙食费、培训费、公杂费等支出。</t>
    </r>
    <phoneticPr fontId="3" type="noConversion"/>
  </si>
  <si>
    <r>
      <t>8.公务用车运行维护费：</t>
    </r>
    <r>
      <rPr>
        <sz val="16"/>
        <rFont val="仿宋_GB2312"/>
        <family val="3"/>
        <charset val="134"/>
      </rPr>
      <t>反映机关和参公事业单位按规定保留的公务用车燃料费、维修费、过桥过路费、保险费、安全奖励费用等支出。</t>
    </r>
    <phoneticPr fontId="3" type="noConversion"/>
  </si>
  <si>
    <r>
      <t>6.公务接待费：</t>
    </r>
    <r>
      <rPr>
        <sz val="16"/>
        <rFont val="仿宋_GB2312"/>
        <family val="3"/>
        <charset val="134"/>
      </rPr>
      <t>反映机关和参公事业单位按规定开支的各类公务接待（含外宾接待）费用。</t>
    </r>
    <phoneticPr fontId="3" type="noConversion"/>
  </si>
  <si>
    <t>备注：县区级没有税收返还和转移支付支出。</t>
    <phoneticPr fontId="3" type="noConversion"/>
  </si>
  <si>
    <t>**年全市政府性基金预算收入表（代编预算）</t>
    <phoneticPr fontId="3" type="noConversion"/>
  </si>
  <si>
    <t>备注：大埔县没有国有资本经营预算收入。</t>
    <phoneticPr fontId="3" type="noConversion"/>
  </si>
  <si>
    <t>**年全市社会保险基金收入预算表</t>
    <phoneticPr fontId="3" type="noConversion"/>
  </si>
  <si>
    <t>本级社会保险基金收入合计</t>
    <phoneticPr fontId="3" type="noConversion"/>
  </si>
  <si>
    <t>本级社会保险基金支出合计</t>
    <phoneticPr fontId="3" type="noConversion"/>
  </si>
  <si>
    <t>一、县本级收入</t>
    <phoneticPr fontId="3" type="noConversion"/>
  </si>
  <si>
    <t>备注：</t>
    <phoneticPr fontId="3" type="noConversion"/>
  </si>
  <si>
    <r>
      <t>14.</t>
    </r>
    <r>
      <rPr>
        <sz val="14"/>
        <rFont val="Arial"/>
        <family val="2"/>
      </rPr>
      <t xml:space="preserve">	</t>
    </r>
    <r>
      <rPr>
        <sz val="14"/>
        <rFont val="仿宋_GB2312"/>
        <family val="3"/>
        <charset val="134"/>
      </rPr>
      <t>**年市级政府性基金预算支出表</t>
    </r>
    <phoneticPr fontId="3" type="noConversion"/>
  </si>
  <si>
    <r>
      <t xml:space="preserve"> </t>
    </r>
    <r>
      <rPr>
        <sz val="12"/>
        <rFont val="宋体"/>
        <family val="3"/>
        <charset val="134"/>
      </rPr>
      <t xml:space="preserve">    </t>
    </r>
    <r>
      <rPr>
        <sz val="12"/>
        <rFont val="宋体"/>
        <family val="3"/>
        <charset val="134"/>
      </rPr>
      <t>详见预算草案报表8说明。</t>
    </r>
    <phoneticPr fontId="3" type="noConversion"/>
  </si>
  <si>
    <t>2017年大埔县政府预算公开</t>
    <phoneticPr fontId="3" type="noConversion"/>
  </si>
  <si>
    <r>
      <t>1.地方政府债务限额余额情况。</t>
    </r>
    <r>
      <rPr>
        <sz val="12"/>
        <rFont val="宋体"/>
        <family val="3"/>
        <charset val="134"/>
      </rPr>
      <t>2016年年初政府债务余额66448万元，其中：一般债务余额43578万元，专项债务余额22870万元。2016年政府债务限额83189万元，其中：一般债务限额55139万元，专项债务限额28050万元。</t>
    </r>
    <phoneticPr fontId="3" type="noConversion"/>
  </si>
  <si>
    <r>
      <t>2.地方政府债券发行情况。</t>
    </r>
    <r>
      <rPr>
        <sz val="12"/>
        <rFont val="宋体"/>
        <family val="3"/>
        <charset val="134"/>
      </rPr>
      <t>2016年发行地方政府债券47170万元，其中：一般债券26370万元，专项债券20800万元。新增债券32500万元，其中：新增一般债券24900万元，新增专项债券7600万元。置换债券14670万元，其中：置换一般债券1470万元，置换专项债券13200万元。</t>
    </r>
    <phoneticPr fontId="3" type="noConversion"/>
  </si>
  <si>
    <r>
      <t>3.地方政府债务还本付息情况。</t>
    </r>
    <r>
      <rPr>
        <sz val="12"/>
        <rFont val="宋体"/>
        <family val="3"/>
        <charset val="134"/>
      </rPr>
      <t>2017年地方政府债务还本0万元，其中：一般债务还本0万元，专项债务还本0万元。</t>
    </r>
    <phoneticPr fontId="3" type="noConversion"/>
  </si>
  <si>
    <t>3.	2017年县级一般公共预算收入表</t>
    <phoneticPr fontId="3" type="noConversion"/>
  </si>
  <si>
    <t>4.2017年县级一般公共预算支出表（按功能分类）</t>
    <phoneticPr fontId="3" type="noConversion"/>
  </si>
  <si>
    <t>5.	2017年县级一般公共预算支出表（按政府预算经济分类）</t>
    <phoneticPr fontId="3" type="noConversion"/>
  </si>
  <si>
    <t>6.2017年县本级一般公共预算支出表（按功能分类）</t>
    <phoneticPr fontId="3" type="noConversion"/>
  </si>
  <si>
    <t xml:space="preserve">	关于2017年县本级一般公共预算支出的说明</t>
    <phoneticPr fontId="3" type="noConversion"/>
  </si>
  <si>
    <t>7.	2017年县本级一般公共预算基本支出表（按政府预算经济分类）</t>
    <phoneticPr fontId="3" type="noConversion"/>
  </si>
  <si>
    <t>8.2017年县本级一般公共预算“三公”经费表</t>
    <phoneticPr fontId="3" type="noConversion"/>
  </si>
  <si>
    <r>
      <t>2017</t>
    </r>
    <r>
      <rPr>
        <sz val="14"/>
        <rFont val="仿宋_GB2312"/>
        <family val="3"/>
        <charset val="134"/>
      </rPr>
      <t>年县级一般公共预算“三公”经费的说明</t>
    </r>
    <phoneticPr fontId="3" type="noConversion"/>
  </si>
  <si>
    <t>9.2017年县级一般公共预算税收返还和转移支付表（按项目分地区列示）</t>
    <phoneticPr fontId="3" type="noConversion"/>
  </si>
  <si>
    <r>
      <t>13.</t>
    </r>
    <r>
      <rPr>
        <sz val="14"/>
        <rFont val="Arial"/>
        <family val="2"/>
      </rPr>
      <t xml:space="preserve">	</t>
    </r>
    <r>
      <rPr>
        <sz val="14"/>
        <rFont val="仿宋_GB2312"/>
        <family val="3"/>
        <charset val="134"/>
      </rPr>
      <t>2017年县级政府性基金预算收入表</t>
    </r>
    <phoneticPr fontId="3" type="noConversion"/>
  </si>
  <si>
    <t>15.2017年县本级政府性基金预算支出表</t>
    <phoneticPr fontId="3" type="noConversion"/>
  </si>
  <si>
    <r>
      <t>16.</t>
    </r>
    <r>
      <rPr>
        <sz val="14"/>
        <rFont val="Arial"/>
        <family val="2"/>
      </rPr>
      <t xml:space="preserve">	</t>
    </r>
    <r>
      <rPr>
        <sz val="14"/>
        <rFont val="仿宋_GB2312"/>
        <family val="3"/>
        <charset val="134"/>
      </rPr>
      <t>2017年县级政府性基金转移支付预算表（按项目分地区列示）</t>
    </r>
    <phoneticPr fontId="3" type="noConversion"/>
  </si>
  <si>
    <t>20.2017年县级国有资本经营预算收入总表</t>
    <phoneticPr fontId="3" type="noConversion"/>
  </si>
  <si>
    <r>
      <t>21.</t>
    </r>
    <r>
      <rPr>
        <sz val="14"/>
        <rFont val="Arial"/>
        <family val="2"/>
      </rPr>
      <t xml:space="preserve">	</t>
    </r>
    <r>
      <rPr>
        <sz val="14"/>
        <rFont val="仿宋_GB2312"/>
        <family val="3"/>
        <charset val="134"/>
      </rPr>
      <t>2017年县级国有资本经营预算支出总表</t>
    </r>
    <phoneticPr fontId="3" type="noConversion"/>
  </si>
  <si>
    <t>24.2017年县本级社会保险基金收入预算表</t>
    <phoneticPr fontId="3" type="noConversion"/>
  </si>
  <si>
    <t>25.2017年县本级社会保险基金支出预算表</t>
    <phoneticPr fontId="3" type="noConversion"/>
  </si>
  <si>
    <t>2017年县级一般公共预算收入表</t>
    <phoneticPr fontId="3" type="noConversion"/>
  </si>
  <si>
    <t>2017年县本级一般公共预算支出表
（按功能分类）</t>
    <phoneticPr fontId="3" type="noConversion"/>
  </si>
  <si>
    <t>****年县一般公共预算支出表
（按政府预算经济分类）</t>
    <phoneticPr fontId="3" type="noConversion"/>
  </si>
  <si>
    <t>2016年限额</t>
    <phoneticPr fontId="3" type="noConversion"/>
  </si>
  <si>
    <t>2017年县级一般公共预算支出表
（按功能分类）</t>
    <phoneticPr fontId="3" type="noConversion"/>
  </si>
  <si>
    <t>（一）税收返还和转移支付情况。</t>
    <phoneticPr fontId="3" type="noConversion"/>
  </si>
  <si>
    <t xml:space="preserve">     我县2017年度已选取部分项目开展预算绩效评价工作，今后将根据上级的部署并结合我县项目安排情况，力争做到预算绩效工作全覆盖。</t>
    <phoneticPr fontId="3" type="noConversion"/>
  </si>
  <si>
    <t xml:space="preserve">      我县无税收返还支出和转移支付支出。</t>
    <phoneticPr fontId="3" type="noConversion"/>
  </si>
  <si>
    <t>三、上年结转收入</t>
    <phoneticPr fontId="3" type="noConversion"/>
  </si>
  <si>
    <t>2017年县本级一般公共预算基本支出表
（按政府预算经济分类）</t>
    <phoneticPr fontId="3" type="noConversion"/>
  </si>
  <si>
    <t>2017年县本级一般公共预算“三公”经费表</t>
    <phoneticPr fontId="3" type="noConversion"/>
  </si>
  <si>
    <t>2017年县级一般公共预算税收返还和转移支付表
（按项目分地区）</t>
    <phoneticPr fontId="3" type="noConversion"/>
  </si>
  <si>
    <t>2017年县政府性基金预算收入表</t>
    <phoneticPr fontId="3" type="noConversion"/>
  </si>
  <si>
    <t>2017年县级国有资本经营预算收入总表</t>
    <phoneticPr fontId="3" type="noConversion"/>
  </si>
  <si>
    <t>2017年县级国有资本经营预算支出总表</t>
    <phoneticPr fontId="3" type="noConversion"/>
  </si>
  <si>
    <t>2017年县本级社会保险基金收入预算表</t>
    <phoneticPr fontId="3" type="noConversion"/>
  </si>
  <si>
    <t>2017年县本级社会保险基金支出预算表</t>
    <phoneticPr fontId="3" type="noConversion"/>
  </si>
  <si>
    <t>21475</t>
    <phoneticPr fontId="3" type="noConversion"/>
  </si>
  <si>
    <t>21384</t>
    <phoneticPr fontId="3" type="noConversion"/>
  </si>
  <si>
    <t>1057</t>
    <phoneticPr fontId="3" type="noConversion"/>
  </si>
  <si>
    <t>1076</t>
    <phoneticPr fontId="3" type="noConversion"/>
  </si>
  <si>
    <t>0</t>
    <phoneticPr fontId="3" type="noConversion"/>
  </si>
  <si>
    <t>23517</t>
    <phoneticPr fontId="3" type="noConversion"/>
  </si>
  <si>
    <t>2017年县本级政府性基金预算支出表</t>
    <phoneticPr fontId="3" type="noConversion"/>
  </si>
  <si>
    <t>2017年县级政府性基金转移支付预算表
（按项目分地区）</t>
    <phoneticPr fontId="3" type="noConversion"/>
  </si>
  <si>
    <t>10.2016年县政府一般债务分地区余额及限额情况表</t>
    <phoneticPr fontId="3" type="noConversion"/>
  </si>
  <si>
    <t>17.2016年县政府专项债务分地区余额及限额情况表</t>
    <phoneticPr fontId="3" type="noConversion"/>
  </si>
  <si>
    <t>2016年余额</t>
    <phoneticPr fontId="3" type="noConversion"/>
  </si>
  <si>
    <t>2016年县政府专项债务分地区余额及限额情况表</t>
    <phoneticPr fontId="3" type="noConversion"/>
  </si>
  <si>
    <t>2016年县政府一般债务分地区余额及限额情况表</t>
    <phoneticPr fontId="3" type="noConversion"/>
  </si>
</sst>
</file>

<file path=xl/styles.xml><?xml version="1.0" encoding="utf-8"?>
<styleSheet xmlns="http://schemas.openxmlformats.org/spreadsheetml/2006/main">
  <numFmts count="20">
    <numFmt numFmtId="42" formatCode="_ &quot;¥&quot;* #,##0_ ;_ &quot;¥&quot;* \-#,##0_ ;_ &quot;¥&quot;* &quot;-&quot;_ ;_ @_ "/>
    <numFmt numFmtId="41" formatCode="_ * #,##0_ ;_ * \-#,##0_ ;_ * &quot;-&quot;_ ;_ @_ "/>
    <numFmt numFmtId="43" formatCode="_ * #,##0.00_ ;_ * \-#,##0.00_ ;_ * &quot;-&quot;??_ ;_ @_ "/>
    <numFmt numFmtId="176" formatCode="#,##0;\-#,##0;&quot;-&quot;"/>
    <numFmt numFmtId="177" formatCode="_(* #,##0_);_(* \(#,##0\);_(* &quot;-&quot;_);_(@_)"/>
    <numFmt numFmtId="178" formatCode="#,##0;\(#,##0\)"/>
    <numFmt numFmtId="179" formatCode="_(* #,##0.00_);_(* \(#,##0.00\);_(* &quot;-&quot;??_);_(@_)"/>
    <numFmt numFmtId="180" formatCode="_-&quot;$&quot;* #,##0_-;\-&quot;$&quot;* #,##0_-;_-&quot;$&quot;* &quot;-&quot;_-;_-@_-"/>
    <numFmt numFmtId="181" formatCode="_(&quot;$&quot;* #,##0.00_);_(&quot;$&quot;* \(#,##0.00\);_(&quot;$&quot;* &quot;-&quot;??_);_(@_)"/>
    <numFmt numFmtId="182" formatCode="\$#,##0.00;\(\$#,##0.00\)"/>
    <numFmt numFmtId="183" formatCode="\$#,##0;\(\$#,##0\)"/>
    <numFmt numFmtId="184" formatCode="#,##0_ "/>
    <numFmt numFmtId="185" formatCode="0.0%"/>
    <numFmt numFmtId="186" formatCode="0_ "/>
    <numFmt numFmtId="187" formatCode="#,##0_ ;[Red]\-#,##0\ "/>
    <numFmt numFmtId="188" formatCode="#,##0_);[Red]\(#,##0\)"/>
    <numFmt numFmtId="189" formatCode="_ * #,##0_ ;_ * \-#,##0_ ;_ * &quot;-&quot;??_ ;_ @_ "/>
    <numFmt numFmtId="190" formatCode="#,##0.00_ "/>
    <numFmt numFmtId="191" formatCode="0.00_)"/>
    <numFmt numFmtId="192" formatCode="0.00_ "/>
  </numFmts>
  <fonts count="92">
    <font>
      <sz val="12"/>
      <name val="宋体"/>
      <charset val="134"/>
    </font>
    <font>
      <b/>
      <sz val="12"/>
      <name val="宋体"/>
      <family val="3"/>
      <charset val="134"/>
    </font>
    <font>
      <sz val="18"/>
      <name val="黑体"/>
      <family val="3"/>
      <charset val="134"/>
    </font>
    <font>
      <sz val="9"/>
      <name val="宋体"/>
      <family val="3"/>
      <charset val="134"/>
    </font>
    <font>
      <b/>
      <sz val="9"/>
      <name val="宋体"/>
      <family val="3"/>
      <charset val="134"/>
    </font>
    <font>
      <sz val="11"/>
      <name val="宋体"/>
      <family val="3"/>
      <charset val="134"/>
    </font>
    <font>
      <sz val="12"/>
      <name val="黑体"/>
      <family val="3"/>
      <charset val="134"/>
    </font>
    <font>
      <sz val="16"/>
      <name val="方正小标宋简体"/>
      <charset val="134"/>
    </font>
    <font>
      <sz val="10"/>
      <name val="Arial"/>
      <family val="2"/>
    </font>
    <font>
      <b/>
      <sz val="12"/>
      <name val="Arial"/>
      <family val="2"/>
    </font>
    <font>
      <sz val="12"/>
      <name val="Arial"/>
      <family val="2"/>
    </font>
    <font>
      <sz val="9"/>
      <name val="方正小标宋简体"/>
      <charset val="134"/>
    </font>
    <font>
      <b/>
      <sz val="9"/>
      <name val="Arial"/>
      <family val="2"/>
    </font>
    <font>
      <sz val="11"/>
      <color indexed="8"/>
      <name val="宋体"/>
      <family val="3"/>
      <charset val="134"/>
    </font>
    <font>
      <sz val="10"/>
      <name val="宋体"/>
      <family val="3"/>
      <charset val="134"/>
    </font>
    <font>
      <sz val="14"/>
      <name val="Arial"/>
      <family val="2"/>
    </font>
    <font>
      <sz val="14"/>
      <name val="宋体"/>
      <family val="3"/>
      <charset val="134"/>
    </font>
    <font>
      <sz val="18"/>
      <name val="方正小标宋简体"/>
      <charset val="134"/>
    </font>
    <font>
      <sz val="12"/>
      <color indexed="8"/>
      <name val="宋体"/>
      <family val="3"/>
      <charset val="134"/>
    </font>
    <font>
      <b/>
      <sz val="11"/>
      <name val="宋体"/>
      <family val="3"/>
      <charset val="134"/>
    </font>
    <font>
      <sz val="11"/>
      <name val="仿宋_GB2312"/>
      <family val="3"/>
      <charset val="134"/>
    </font>
    <font>
      <sz val="12"/>
      <name val="Times New Roman"/>
      <family val="1"/>
    </font>
    <font>
      <sz val="16"/>
      <color indexed="8"/>
      <name val="方正小标宋简体"/>
      <charset val="134"/>
    </font>
    <font>
      <b/>
      <sz val="12"/>
      <color indexed="8"/>
      <name val="宋体"/>
      <family val="3"/>
      <charset val="134"/>
    </font>
    <font>
      <b/>
      <sz val="11"/>
      <color indexed="8"/>
      <name val="宋体"/>
      <family val="3"/>
      <charset val="134"/>
    </font>
    <font>
      <sz val="18"/>
      <color indexed="8"/>
      <name val="方正小标宋简体"/>
      <charset val="134"/>
    </font>
    <font>
      <b/>
      <sz val="18"/>
      <color indexed="8"/>
      <name val="黑体"/>
      <family val="3"/>
      <charset val="134"/>
    </font>
    <font>
      <sz val="9"/>
      <color indexed="8"/>
      <name val="宋体"/>
      <family val="3"/>
      <charset val="134"/>
    </font>
    <font>
      <sz val="17"/>
      <color indexed="8"/>
      <name val="方正小标宋简体"/>
      <charset val="134"/>
    </font>
    <font>
      <sz val="9"/>
      <name val="Times New Roman"/>
      <family val="1"/>
    </font>
    <font>
      <sz val="22"/>
      <name val="方正小标宋简体"/>
      <charset val="134"/>
    </font>
    <font>
      <sz val="16"/>
      <name val="仿宋_GB2312"/>
      <family val="3"/>
      <charset val="134"/>
    </font>
    <font>
      <sz val="16"/>
      <name val="黑体"/>
      <family val="3"/>
      <charset val="134"/>
    </font>
    <font>
      <b/>
      <sz val="16"/>
      <name val="楷体_GB2312"/>
      <family val="3"/>
      <charset val="134"/>
    </font>
    <font>
      <b/>
      <sz val="16"/>
      <name val="仿宋_GB2312"/>
      <family val="3"/>
      <charset val="134"/>
    </font>
    <font>
      <sz val="6"/>
      <name val="宋体"/>
      <family val="3"/>
      <charset val="134"/>
    </font>
    <font>
      <sz val="12"/>
      <name val="方正小标宋简体"/>
      <charset val="134"/>
    </font>
    <font>
      <sz val="14"/>
      <name val="黑体"/>
      <family val="3"/>
      <charset val="134"/>
    </font>
    <font>
      <sz val="14"/>
      <name val="仿宋_GB2312"/>
      <family val="3"/>
      <charset val="134"/>
    </font>
    <font>
      <b/>
      <sz val="20"/>
      <name val="宋体"/>
      <family val="3"/>
      <charset val="134"/>
    </font>
    <font>
      <b/>
      <sz val="10"/>
      <name val="宋体"/>
      <family val="3"/>
      <charset val="134"/>
    </font>
    <font>
      <b/>
      <sz val="14"/>
      <name val="宋体"/>
      <family val="3"/>
      <charset val="134"/>
    </font>
    <font>
      <sz val="14"/>
      <color indexed="10"/>
      <name val="宋体"/>
      <family val="3"/>
      <charset val="134"/>
    </font>
    <font>
      <sz val="12"/>
      <color indexed="10"/>
      <name val="宋体"/>
      <family val="3"/>
      <charset val="134"/>
    </font>
    <font>
      <sz val="20"/>
      <name val="方正小标宋简体"/>
      <charset val="134"/>
    </font>
    <font>
      <b/>
      <sz val="12"/>
      <name val="楷体_GB2312"/>
      <family val="3"/>
      <charset val="134"/>
    </font>
    <font>
      <sz val="11"/>
      <color indexed="20"/>
      <name val="宋体"/>
      <family val="3"/>
      <charset val="134"/>
    </font>
    <font>
      <sz val="11"/>
      <color indexed="17"/>
      <name val="宋体"/>
      <family val="3"/>
      <charset val="134"/>
    </font>
    <font>
      <sz val="11"/>
      <color indexed="9"/>
      <name val="宋体"/>
      <family val="3"/>
      <charset val="134"/>
    </font>
    <font>
      <b/>
      <sz val="13"/>
      <color indexed="62"/>
      <name val="宋体"/>
      <family val="3"/>
      <charset val="134"/>
    </font>
    <font>
      <sz val="12"/>
      <color indexed="9"/>
      <name val="宋体"/>
      <family val="3"/>
      <charset val="134"/>
    </font>
    <font>
      <sz val="10"/>
      <color indexed="8"/>
      <name val="Arial"/>
      <family val="2"/>
    </font>
    <font>
      <i/>
      <sz val="11"/>
      <color indexed="23"/>
      <name val="宋体"/>
      <family val="3"/>
      <charset val="134"/>
    </font>
    <font>
      <sz val="12"/>
      <color indexed="20"/>
      <name val="宋体"/>
      <family val="3"/>
      <charset val="134"/>
    </font>
    <font>
      <sz val="11"/>
      <color indexed="62"/>
      <name val="宋体"/>
      <family val="3"/>
      <charset val="134"/>
    </font>
    <font>
      <b/>
      <sz val="18"/>
      <color indexed="62"/>
      <name val="宋体"/>
      <family val="3"/>
      <charset val="134"/>
    </font>
    <font>
      <b/>
      <sz val="18"/>
      <color indexed="56"/>
      <name val="宋体"/>
      <family val="3"/>
      <charset val="134"/>
    </font>
    <font>
      <b/>
      <sz val="15"/>
      <color indexed="62"/>
      <name val="宋体"/>
      <family val="3"/>
      <charset val="134"/>
    </font>
    <font>
      <sz val="11"/>
      <color indexed="10"/>
      <name val="宋体"/>
      <family val="3"/>
      <charset val="134"/>
    </font>
    <font>
      <b/>
      <sz val="11"/>
      <color indexed="62"/>
      <name val="宋体"/>
      <family val="3"/>
      <charset val="134"/>
    </font>
    <font>
      <sz val="9"/>
      <color indexed="20"/>
      <name val="宋体"/>
      <family val="3"/>
      <charset val="134"/>
    </font>
    <font>
      <sz val="12"/>
      <color indexed="16"/>
      <name val="宋体"/>
      <family val="3"/>
      <charset val="134"/>
    </font>
    <font>
      <b/>
      <sz val="10"/>
      <name val="Arial"/>
      <family val="2"/>
    </font>
    <font>
      <sz val="10.5"/>
      <color indexed="20"/>
      <name val="宋体"/>
      <family val="3"/>
      <charset val="134"/>
    </font>
    <font>
      <b/>
      <sz val="11"/>
      <color indexed="52"/>
      <name val="宋体"/>
      <family val="3"/>
      <charset val="134"/>
    </font>
    <font>
      <b/>
      <sz val="11"/>
      <color indexed="63"/>
      <name val="宋体"/>
      <family val="3"/>
      <charset val="134"/>
    </font>
    <font>
      <b/>
      <sz val="11"/>
      <color indexed="9"/>
      <name val="宋体"/>
      <family val="3"/>
      <charset val="134"/>
    </font>
    <font>
      <sz val="11"/>
      <color indexed="19"/>
      <name val="宋体"/>
      <family val="3"/>
      <charset val="134"/>
    </font>
    <font>
      <sz val="12"/>
      <color indexed="17"/>
      <name val="宋体"/>
      <family val="3"/>
      <charset val="134"/>
    </font>
    <font>
      <b/>
      <sz val="11"/>
      <color indexed="56"/>
      <name val="宋体"/>
      <family val="3"/>
      <charset val="134"/>
    </font>
    <font>
      <sz val="11"/>
      <color indexed="17"/>
      <name val="Tahoma"/>
      <family val="2"/>
      <charset val="134"/>
    </font>
    <font>
      <sz val="12"/>
      <color indexed="20"/>
      <name val="楷体_GB2312"/>
      <family val="3"/>
      <charset val="134"/>
    </font>
    <font>
      <sz val="7"/>
      <name val="Small Fonts"/>
      <family val="2"/>
    </font>
    <font>
      <b/>
      <sz val="13"/>
      <color indexed="56"/>
      <name val="宋体"/>
      <family val="3"/>
      <charset val="134"/>
    </font>
    <font>
      <sz val="9"/>
      <color indexed="17"/>
      <name val="宋体"/>
      <family val="3"/>
      <charset val="134"/>
    </font>
    <font>
      <b/>
      <i/>
      <sz val="16"/>
      <name val="Helv"/>
      <family val="2"/>
    </font>
    <font>
      <sz val="8"/>
      <name val="Arial"/>
      <family val="2"/>
    </font>
    <font>
      <sz val="12"/>
      <color indexed="17"/>
      <name val="楷体_GB2312"/>
      <family val="3"/>
      <charset val="134"/>
    </font>
    <font>
      <sz val="11"/>
      <color indexed="60"/>
      <name val="宋体"/>
      <family val="3"/>
      <charset val="134"/>
    </font>
    <font>
      <sz val="8"/>
      <name val="Times New Roman"/>
      <family val="1"/>
    </font>
    <font>
      <sz val="11"/>
      <color indexed="52"/>
      <name val="宋体"/>
      <family val="3"/>
      <charset val="134"/>
    </font>
    <font>
      <sz val="12"/>
      <name val="Helv"/>
      <family val="2"/>
    </font>
    <font>
      <sz val="11"/>
      <color indexed="20"/>
      <name val="Tahoma"/>
      <family val="2"/>
      <charset val="134"/>
    </font>
    <font>
      <u/>
      <sz val="12"/>
      <color indexed="36"/>
      <name val="宋体"/>
      <family val="3"/>
      <charset val="134"/>
    </font>
    <font>
      <u/>
      <sz val="12"/>
      <color indexed="12"/>
      <name val="宋体"/>
      <family val="3"/>
      <charset val="134"/>
    </font>
    <font>
      <b/>
      <sz val="15"/>
      <color indexed="56"/>
      <name val="宋体"/>
      <family val="3"/>
      <charset val="134"/>
    </font>
    <font>
      <b/>
      <sz val="18"/>
      <name val="Arial"/>
      <family val="2"/>
    </font>
    <font>
      <sz val="10.5"/>
      <color indexed="17"/>
      <name val="宋体"/>
      <family val="3"/>
      <charset val="134"/>
    </font>
    <font>
      <sz val="11"/>
      <name val="ＭＳ Ｐゴシック"/>
      <family val="2"/>
      <charset val="134"/>
    </font>
    <font>
      <sz val="10"/>
      <name val="Times New Roman"/>
      <family val="1"/>
    </font>
    <font>
      <sz val="18"/>
      <name val="Arial"/>
      <family val="2"/>
    </font>
    <font>
      <sz val="12"/>
      <name val="宋体"/>
      <family val="3"/>
      <charset val="134"/>
    </font>
  </fonts>
  <fills count="46">
    <fill>
      <patternFill patternType="none"/>
    </fill>
    <fill>
      <patternFill patternType="gray125"/>
    </fill>
    <fill>
      <patternFill patternType="solid">
        <fgColor indexed="45"/>
        <bgColor indexed="64"/>
      </patternFill>
    </fill>
    <fill>
      <patternFill patternType="solid">
        <fgColor indexed="29"/>
        <bgColor indexed="64"/>
      </patternFill>
    </fill>
    <fill>
      <patternFill patternType="solid">
        <fgColor indexed="47"/>
        <bgColor indexed="64"/>
      </patternFill>
    </fill>
    <fill>
      <patternFill patternType="solid">
        <fgColor indexed="42"/>
        <bgColor indexed="64"/>
      </patternFill>
    </fill>
    <fill>
      <patternFill patternType="solid">
        <fgColor indexed="26"/>
        <bgColor indexed="64"/>
      </patternFill>
    </fill>
    <fill>
      <patternFill patternType="solid">
        <fgColor indexed="22"/>
        <bgColor indexed="22"/>
      </patternFill>
    </fill>
    <fill>
      <patternFill patternType="solid">
        <fgColor indexed="46"/>
        <bgColor indexed="64"/>
      </patternFill>
    </fill>
    <fill>
      <patternFill patternType="solid">
        <fgColor indexed="22"/>
        <bgColor indexed="64"/>
      </patternFill>
    </fill>
    <fill>
      <patternFill patternType="solid">
        <fgColor indexed="36"/>
        <bgColor indexed="64"/>
      </patternFill>
    </fill>
    <fill>
      <patternFill patternType="solid">
        <fgColor indexed="49"/>
        <bgColor indexed="64"/>
      </patternFill>
    </fill>
    <fill>
      <patternFill patternType="solid">
        <fgColor indexed="9"/>
        <bgColor indexed="64"/>
      </patternFill>
    </fill>
    <fill>
      <patternFill patternType="solid">
        <fgColor indexed="27"/>
        <bgColor indexed="27"/>
      </patternFill>
    </fill>
    <fill>
      <patternFill patternType="solid">
        <fgColor indexed="27"/>
        <bgColor indexed="64"/>
      </patternFill>
    </fill>
    <fill>
      <patternFill patternType="solid">
        <fgColor indexed="54"/>
        <bgColor indexed="54"/>
      </patternFill>
    </fill>
    <fill>
      <patternFill patternType="solid">
        <fgColor indexed="44"/>
        <bgColor indexed="64"/>
      </patternFill>
    </fill>
    <fill>
      <patternFill patternType="solid">
        <fgColor indexed="55"/>
        <bgColor indexed="64"/>
      </patternFill>
    </fill>
    <fill>
      <patternFill patternType="solid">
        <fgColor indexed="51"/>
        <bgColor indexed="51"/>
      </patternFill>
    </fill>
    <fill>
      <patternFill patternType="solid">
        <fgColor indexed="51"/>
        <bgColor indexed="64"/>
      </patternFill>
    </fill>
    <fill>
      <patternFill patternType="solid">
        <fgColor indexed="45"/>
        <bgColor indexed="45"/>
      </patternFill>
    </fill>
    <fill>
      <patternFill patternType="solid">
        <fgColor indexed="47"/>
        <bgColor indexed="47"/>
      </patternFill>
    </fill>
    <fill>
      <patternFill patternType="solid">
        <fgColor indexed="10"/>
        <bgColor indexed="64"/>
      </patternFill>
    </fill>
    <fill>
      <patternFill patternType="solid">
        <fgColor indexed="43"/>
        <bgColor indexed="64"/>
      </patternFill>
    </fill>
    <fill>
      <patternFill patternType="solid">
        <fgColor indexed="30"/>
        <bgColor indexed="64"/>
      </patternFill>
    </fill>
    <fill>
      <patternFill patternType="solid">
        <fgColor indexed="54"/>
        <bgColor indexed="64"/>
      </patternFill>
    </fill>
    <fill>
      <patternFill patternType="solid">
        <fgColor indexed="31"/>
        <bgColor indexed="64"/>
      </patternFill>
    </fill>
    <fill>
      <patternFill patternType="solid">
        <fgColor indexed="44"/>
        <bgColor indexed="44"/>
      </patternFill>
    </fill>
    <fill>
      <patternFill patternType="solid">
        <fgColor indexed="11"/>
        <bgColor indexed="64"/>
      </patternFill>
    </fill>
    <fill>
      <patternFill patternType="solid">
        <fgColor indexed="52"/>
        <bgColor indexed="64"/>
      </patternFill>
    </fill>
    <fill>
      <patternFill patternType="solid">
        <fgColor indexed="42"/>
        <bgColor indexed="42"/>
      </patternFill>
    </fill>
    <fill>
      <patternFill patternType="solid">
        <fgColor indexed="55"/>
        <bgColor indexed="55"/>
      </patternFill>
    </fill>
    <fill>
      <patternFill patternType="solid">
        <fgColor indexed="30"/>
        <bgColor indexed="30"/>
      </patternFill>
    </fill>
    <fill>
      <patternFill patternType="solid">
        <fgColor indexed="26"/>
        <bgColor indexed="26"/>
      </patternFill>
    </fill>
    <fill>
      <patternFill patternType="solid">
        <fgColor indexed="62"/>
        <bgColor indexed="64"/>
      </patternFill>
    </fill>
    <fill>
      <patternFill patternType="solid">
        <fgColor indexed="53"/>
        <bgColor indexed="53"/>
      </patternFill>
    </fill>
    <fill>
      <patternFill patternType="solid">
        <fgColor indexed="49"/>
        <bgColor indexed="49"/>
      </patternFill>
    </fill>
    <fill>
      <patternFill patternType="solid">
        <fgColor indexed="25"/>
        <bgColor indexed="25"/>
      </patternFill>
    </fill>
    <fill>
      <patternFill patternType="lightUp">
        <fgColor indexed="9"/>
        <bgColor indexed="55"/>
      </patternFill>
    </fill>
    <fill>
      <patternFill patternType="solid">
        <fgColor indexed="57"/>
        <bgColor indexed="64"/>
      </patternFill>
    </fill>
    <fill>
      <patternFill patternType="solid">
        <fgColor indexed="53"/>
        <bgColor indexed="64"/>
      </patternFill>
    </fill>
    <fill>
      <patternFill patternType="solid">
        <fgColor indexed="29"/>
        <bgColor indexed="29"/>
      </patternFill>
    </fill>
    <fill>
      <patternFill patternType="solid">
        <fgColor indexed="43"/>
        <bgColor indexed="43"/>
      </patternFill>
    </fill>
    <fill>
      <patternFill patternType="solid">
        <fgColor indexed="52"/>
        <bgColor indexed="52"/>
      </patternFill>
    </fill>
    <fill>
      <patternFill patternType="solid">
        <fgColor indexed="13"/>
        <bgColor indexed="64"/>
      </patternFill>
    </fill>
    <fill>
      <patternFill patternType="solid">
        <fgColor theme="0"/>
        <bgColor indexed="64"/>
      </patternFill>
    </fill>
  </fills>
  <borders count="64">
    <border>
      <left/>
      <right/>
      <top/>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bottom style="thick">
        <color indexed="49"/>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54"/>
      </top>
      <bottom style="double">
        <color indexed="54"/>
      </bottom>
      <diagonal/>
    </border>
    <border>
      <left/>
      <right/>
      <top/>
      <bottom style="medium">
        <color indexed="30"/>
      </bottom>
      <diagonal/>
    </border>
    <border>
      <left/>
      <right/>
      <top/>
      <bottom style="thick">
        <color indexed="22"/>
      </bottom>
      <diagonal/>
    </border>
    <border>
      <left style="thin">
        <color indexed="64"/>
      </left>
      <right style="thin">
        <color indexed="64"/>
      </right>
      <top style="thin">
        <color indexed="64"/>
      </top>
      <bottom style="thin">
        <color indexed="64"/>
      </bottom>
      <diagonal/>
    </border>
    <border>
      <left/>
      <right/>
      <top style="thin">
        <color indexed="62"/>
      </top>
      <bottom style="double">
        <color indexed="62"/>
      </bottom>
      <diagonal/>
    </border>
    <border>
      <left/>
      <right/>
      <top style="medium">
        <color indexed="64"/>
      </top>
      <bottom style="medium">
        <color indexed="64"/>
      </bottom>
      <diagonal/>
    </border>
    <border>
      <left/>
      <right/>
      <top style="thin">
        <color indexed="64"/>
      </top>
      <bottom style="thin">
        <color indexed="64"/>
      </bottom>
      <diagonal/>
    </border>
    <border>
      <left/>
      <right/>
      <top/>
      <bottom style="thick">
        <color indexed="62"/>
      </bottom>
      <diagonal/>
    </border>
    <border>
      <left/>
      <right/>
      <top style="thin">
        <color indexed="64"/>
      </top>
      <bottom style="double">
        <color indexed="64"/>
      </bottom>
      <diagonal/>
    </border>
    <border>
      <left/>
      <right/>
      <top/>
      <bottom style="medium">
        <color indexed="49"/>
      </bottom>
      <diagonal/>
    </border>
    <border>
      <left style="thin">
        <color indexed="64"/>
      </left>
      <right/>
      <top style="thin">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style="thin">
        <color indexed="8"/>
      </right>
      <top/>
      <bottom/>
      <diagonal/>
    </border>
    <border>
      <left style="thin">
        <color indexed="8"/>
      </left>
      <right style="thin">
        <color indexed="8"/>
      </right>
      <top/>
      <bottom/>
      <diagonal/>
    </border>
    <border>
      <left style="thin">
        <color indexed="8"/>
      </left>
      <right/>
      <top/>
      <bottom/>
      <diagonal/>
    </border>
    <border>
      <left/>
      <right style="thin">
        <color indexed="8"/>
      </right>
      <top/>
      <bottom style="thin">
        <color indexed="64"/>
      </bottom>
      <diagonal/>
    </border>
    <border>
      <left style="thin">
        <color indexed="8"/>
      </left>
      <right style="thin">
        <color indexed="8"/>
      </right>
      <top/>
      <bottom style="thin">
        <color indexed="64"/>
      </bottom>
      <diagonal/>
    </border>
    <border>
      <left style="thin">
        <color indexed="8"/>
      </left>
      <right/>
      <top/>
      <bottom style="thin">
        <color indexed="64"/>
      </bottom>
      <diagonal/>
    </border>
    <border>
      <left/>
      <right style="thin">
        <color indexed="8"/>
      </right>
      <top style="thin">
        <color indexed="8"/>
      </top>
      <bottom/>
      <diagonal/>
    </border>
    <border>
      <left style="thin">
        <color indexed="8"/>
      </left>
      <right style="thin">
        <color indexed="8"/>
      </right>
      <top style="thin">
        <color indexed="8"/>
      </top>
      <bottom/>
      <diagonal/>
    </border>
    <border>
      <left/>
      <right style="thin">
        <color indexed="8"/>
      </right>
      <top/>
      <bottom style="thin">
        <color indexed="8"/>
      </bottom>
      <diagonal/>
    </border>
    <border>
      <left style="thin">
        <color indexed="8"/>
      </left>
      <right style="thin">
        <color indexed="8"/>
      </right>
      <top/>
      <bottom style="thin">
        <color indexed="8"/>
      </bottom>
      <diagonal/>
    </border>
    <border>
      <left style="thin">
        <color indexed="8"/>
      </left>
      <right/>
      <top style="thin">
        <color indexed="8"/>
      </top>
      <bottom/>
      <diagonal/>
    </border>
    <border>
      <left style="thin">
        <color indexed="8"/>
      </left>
      <right/>
      <top/>
      <bottom style="thin">
        <color indexed="8"/>
      </bottom>
      <diagonal/>
    </border>
    <border>
      <left/>
      <right style="thin">
        <color indexed="8"/>
      </right>
      <top style="thin">
        <color indexed="8"/>
      </top>
      <bottom style="thin">
        <color indexed="64"/>
      </bottom>
      <diagonal/>
    </border>
    <border>
      <left style="thin">
        <color indexed="8"/>
      </left>
      <right style="thin">
        <color indexed="8"/>
      </right>
      <top style="thin">
        <color indexed="8"/>
      </top>
      <bottom style="thin">
        <color indexed="64"/>
      </bottom>
      <diagonal/>
    </border>
    <border>
      <left style="thin">
        <color indexed="8"/>
      </left>
      <right/>
      <top style="thin">
        <color indexed="8"/>
      </top>
      <bottom style="thin">
        <color indexed="64"/>
      </bottom>
      <diagonal/>
    </border>
    <border>
      <left style="thin">
        <color indexed="64"/>
      </left>
      <right style="thin">
        <color indexed="9"/>
      </right>
      <top style="thin">
        <color indexed="64"/>
      </top>
      <bottom/>
      <diagonal/>
    </border>
    <border>
      <left/>
      <right style="thin">
        <color indexed="8"/>
      </right>
      <top style="medium">
        <color indexed="8"/>
      </top>
      <bottom style="thin">
        <color indexed="8"/>
      </bottom>
      <diagonal/>
    </border>
    <border>
      <left style="thin">
        <color indexed="8"/>
      </left>
      <right/>
      <top style="medium">
        <color indexed="8"/>
      </top>
      <bottom style="thin">
        <color indexed="8"/>
      </bottom>
      <diagonal/>
    </border>
    <border>
      <left/>
      <right style="thin">
        <color auto="1"/>
      </right>
      <top/>
      <bottom/>
      <diagonal/>
    </border>
    <border>
      <left style="thin">
        <color auto="1"/>
      </left>
      <right/>
      <top/>
      <bottom/>
      <diagonal/>
    </border>
    <border>
      <left style="thin">
        <color auto="1"/>
      </left>
      <right/>
      <top/>
      <bottom style="thin">
        <color auto="1"/>
      </bottom>
      <diagonal/>
    </border>
  </borders>
  <cellStyleXfs count="3999">
    <xf numFmtId="0" fontId="0" fillId="0" borderId="0"/>
    <xf numFmtId="0" fontId="53" fillId="2" borderId="0" applyNumberFormat="0" applyBorder="0" applyAlignment="0" applyProtection="0">
      <alignment vertical="center"/>
    </xf>
    <xf numFmtId="42" fontId="13" fillId="0" borderId="0" applyFont="0" applyFill="0" applyBorder="0" applyAlignment="0" applyProtection="0">
      <alignment vertical="center"/>
    </xf>
    <xf numFmtId="0" fontId="91" fillId="0" borderId="0" applyNumberFormat="0" applyFont="0" applyFill="0" applyBorder="0" applyAlignment="0" applyProtection="0"/>
    <xf numFmtId="0" fontId="51" fillId="0" borderId="0">
      <alignment vertical="top"/>
    </xf>
    <xf numFmtId="0" fontId="46" fillId="2" borderId="0" applyNumberFormat="0" applyBorder="0" applyAlignment="0" applyProtection="0">
      <alignment vertical="center"/>
    </xf>
    <xf numFmtId="0" fontId="13" fillId="3" borderId="0" applyNumberFormat="0" applyBorder="0" applyAlignment="0" applyProtection="0">
      <alignment vertical="center"/>
    </xf>
    <xf numFmtId="0" fontId="91" fillId="0" borderId="0"/>
    <xf numFmtId="0" fontId="46" fillId="2" borderId="0" applyNumberFormat="0" applyBorder="0" applyAlignment="0" applyProtection="0">
      <alignment vertical="center"/>
    </xf>
    <xf numFmtId="0" fontId="56" fillId="0" borderId="0" applyNumberFormat="0" applyFill="0" applyBorder="0" applyAlignment="0" applyProtection="0">
      <alignment vertical="center"/>
    </xf>
    <xf numFmtId="0" fontId="47" fillId="5" borderId="0" applyNumberFormat="0" applyBorder="0" applyAlignment="0" applyProtection="0">
      <alignment vertical="center"/>
    </xf>
    <xf numFmtId="0" fontId="47" fillId="5" borderId="0" applyNumberFormat="0" applyBorder="0" applyAlignment="0" applyProtection="0">
      <alignment vertical="center"/>
    </xf>
    <xf numFmtId="0" fontId="48" fillId="3" borderId="0" applyNumberFormat="0" applyBorder="0" applyAlignment="0" applyProtection="0">
      <alignment vertical="center"/>
    </xf>
    <xf numFmtId="0" fontId="18" fillId="7" borderId="0" applyNumberFormat="0" applyBorder="0" applyAlignment="0" applyProtection="0"/>
    <xf numFmtId="0" fontId="46" fillId="2" borderId="0" applyNumberFormat="0" applyBorder="0" applyAlignment="0" applyProtection="0">
      <alignment vertical="center"/>
    </xf>
    <xf numFmtId="0" fontId="91" fillId="0" borderId="0"/>
    <xf numFmtId="0" fontId="46" fillId="8" borderId="0" applyNumberFormat="0" applyBorder="0" applyAlignment="0" applyProtection="0">
      <alignment vertical="center"/>
    </xf>
    <xf numFmtId="0" fontId="91" fillId="0" borderId="0"/>
    <xf numFmtId="43" fontId="13" fillId="0" borderId="0" applyFont="0" applyFill="0" applyBorder="0" applyAlignment="0" applyProtection="0">
      <alignment vertical="center"/>
    </xf>
    <xf numFmtId="0" fontId="91" fillId="0" borderId="0" applyNumberFormat="0" applyFont="0" applyFill="0" applyBorder="0" applyAlignment="0" applyProtection="0"/>
    <xf numFmtId="0" fontId="46" fillId="2" borderId="0" applyNumberFormat="0" applyBorder="0" applyAlignment="0" applyProtection="0">
      <alignment vertical="center"/>
    </xf>
    <xf numFmtId="0" fontId="47" fillId="5" borderId="0" applyNumberFormat="0" applyBorder="0" applyAlignment="0" applyProtection="0">
      <alignment vertical="center"/>
    </xf>
    <xf numFmtId="0" fontId="47" fillId="5" borderId="0" applyNumberFormat="0" applyBorder="0" applyAlignment="0" applyProtection="0">
      <alignment vertical="center"/>
    </xf>
    <xf numFmtId="0" fontId="46" fillId="2" borderId="0" applyNumberFormat="0" applyBorder="0" applyAlignment="0" applyProtection="0">
      <alignment vertical="center"/>
    </xf>
    <xf numFmtId="0" fontId="53" fillId="2" borderId="0" applyNumberFormat="0" applyBorder="0" applyAlignment="0" applyProtection="0">
      <alignment vertical="center"/>
    </xf>
    <xf numFmtId="0" fontId="91" fillId="0" borderId="0"/>
    <xf numFmtId="0" fontId="48" fillId="10" borderId="0" applyNumberFormat="0" applyBorder="0" applyAlignment="0" applyProtection="0">
      <alignment vertical="center"/>
    </xf>
    <xf numFmtId="0" fontId="91" fillId="0" borderId="0" applyNumberFormat="0" applyFont="0" applyFill="0" applyBorder="0" applyAlignment="0" applyProtection="0"/>
    <xf numFmtId="0" fontId="48" fillId="11" borderId="0" applyNumberFormat="0" applyBorder="0" applyAlignment="0" applyProtection="0">
      <alignment vertical="center"/>
    </xf>
    <xf numFmtId="0" fontId="53" fillId="8" borderId="0" applyNumberFormat="0" applyBorder="0" applyAlignment="0" applyProtection="0">
      <alignment vertical="center"/>
    </xf>
    <xf numFmtId="0" fontId="91" fillId="0" borderId="0"/>
    <xf numFmtId="0" fontId="13" fillId="4" borderId="0" applyNumberFormat="0" applyBorder="0" applyAlignment="0" applyProtection="0">
      <alignment vertical="center"/>
    </xf>
    <xf numFmtId="0" fontId="47" fillId="5" borderId="0" applyNumberFormat="0" applyBorder="0" applyAlignment="0" applyProtection="0">
      <alignment vertical="center"/>
    </xf>
    <xf numFmtId="0" fontId="48" fillId="3" borderId="0" applyNumberFormat="0" applyBorder="0" applyAlignment="0" applyProtection="0">
      <alignment vertical="center"/>
    </xf>
    <xf numFmtId="0" fontId="13" fillId="12" borderId="0" applyNumberFormat="0" applyBorder="0" applyAlignment="0" applyProtection="0">
      <alignment vertical="center"/>
    </xf>
    <xf numFmtId="0" fontId="13" fillId="8" borderId="0" applyNumberFormat="0" applyBorder="0" applyAlignment="0" applyProtection="0">
      <alignment vertical="center"/>
    </xf>
    <xf numFmtId="0" fontId="46" fillId="2" borderId="0" applyNumberFormat="0" applyBorder="0" applyAlignment="0" applyProtection="0">
      <alignment vertical="center"/>
    </xf>
    <xf numFmtId="0" fontId="47" fillId="5" borderId="0" applyNumberFormat="0" applyBorder="0" applyAlignment="0" applyProtection="0">
      <alignment vertical="center"/>
    </xf>
    <xf numFmtId="0" fontId="46" fillId="2" borderId="0" applyNumberFormat="0" applyBorder="0" applyAlignment="0" applyProtection="0">
      <alignment vertical="center"/>
    </xf>
    <xf numFmtId="0" fontId="91" fillId="0" borderId="0"/>
    <xf numFmtId="0" fontId="48" fillId="10" borderId="0" applyNumberFormat="0" applyBorder="0" applyAlignment="0" applyProtection="0">
      <alignment vertical="center"/>
    </xf>
    <xf numFmtId="0" fontId="91" fillId="0" borderId="0"/>
    <xf numFmtId="0" fontId="53" fillId="2" borderId="0" applyNumberFormat="0" applyBorder="0" applyAlignment="0" applyProtection="0">
      <alignment vertical="center"/>
    </xf>
    <xf numFmtId="0" fontId="46" fillId="2" borderId="0" applyNumberFormat="0" applyBorder="0" applyAlignment="0" applyProtection="0">
      <alignment vertical="center"/>
    </xf>
    <xf numFmtId="0" fontId="48" fillId="3" borderId="0" applyNumberFormat="0" applyBorder="0" applyAlignment="0" applyProtection="0">
      <alignment vertical="center"/>
    </xf>
    <xf numFmtId="0" fontId="13" fillId="12" borderId="0" applyNumberFormat="0" applyBorder="0" applyAlignment="0" applyProtection="0">
      <alignment vertical="center"/>
    </xf>
    <xf numFmtId="0" fontId="13" fillId="8" borderId="0" applyNumberFormat="0" applyBorder="0" applyAlignment="0" applyProtection="0">
      <alignment vertical="center"/>
    </xf>
    <xf numFmtId="0" fontId="46" fillId="2" borderId="0" applyNumberFormat="0" applyBorder="0" applyAlignment="0" applyProtection="0">
      <alignment vertical="center"/>
    </xf>
    <xf numFmtId="0" fontId="50" fillId="13" borderId="0" applyNumberFormat="0" applyBorder="0" applyAlignment="0" applyProtection="0"/>
    <xf numFmtId="0" fontId="46" fillId="2" borderId="0" applyNumberFormat="0" applyBorder="0" applyAlignment="0" applyProtection="0">
      <alignment vertical="center"/>
    </xf>
    <xf numFmtId="0" fontId="91" fillId="0" borderId="0" applyNumberFormat="0" applyFont="0" applyFill="0" applyBorder="0" applyAlignment="0" applyProtection="0"/>
    <xf numFmtId="0" fontId="91" fillId="0" borderId="0"/>
    <xf numFmtId="0" fontId="57" fillId="0" borderId="3" applyNumberFormat="0" applyFill="0" applyAlignment="0" applyProtection="0">
      <alignment vertical="center"/>
    </xf>
    <xf numFmtId="0" fontId="54" fillId="4" borderId="1" applyNumberFormat="0" applyAlignment="0" applyProtection="0">
      <alignment vertical="center"/>
    </xf>
    <xf numFmtId="0" fontId="13" fillId="14" borderId="0" applyNumberFormat="0" applyBorder="0" applyAlignment="0" applyProtection="0">
      <alignment vertical="center"/>
    </xf>
    <xf numFmtId="0" fontId="46" fillId="2" borderId="0" applyNumberFormat="0" applyBorder="0" applyAlignment="0" applyProtection="0">
      <alignment vertical="center"/>
    </xf>
    <xf numFmtId="0" fontId="54" fillId="4" borderId="1" applyNumberFormat="0" applyAlignment="0" applyProtection="0">
      <alignment vertical="center"/>
    </xf>
    <xf numFmtId="0" fontId="13" fillId="14" borderId="0" applyNumberFormat="0" applyBorder="0" applyAlignment="0" applyProtection="0">
      <alignment vertical="center"/>
    </xf>
    <xf numFmtId="0" fontId="91" fillId="0" borderId="0" applyNumberFormat="0" applyFont="0" applyFill="0" applyBorder="0" applyAlignment="0" applyProtection="0"/>
    <xf numFmtId="0" fontId="46" fillId="2" borderId="0" applyNumberFormat="0" applyBorder="0" applyAlignment="0" applyProtection="0">
      <alignment vertical="center"/>
    </xf>
    <xf numFmtId="0" fontId="48" fillId="10" borderId="0" applyNumberFormat="0" applyBorder="0" applyAlignment="0" applyProtection="0">
      <alignment vertical="center"/>
    </xf>
    <xf numFmtId="0" fontId="53" fillId="2" borderId="0" applyNumberFormat="0" applyBorder="0" applyAlignment="0" applyProtection="0">
      <alignment vertical="center"/>
    </xf>
    <xf numFmtId="0" fontId="53" fillId="2" borderId="0" applyNumberFormat="0" applyBorder="0" applyAlignment="0" applyProtection="0">
      <alignment vertical="center"/>
    </xf>
    <xf numFmtId="0" fontId="47" fillId="14" borderId="0" applyNumberFormat="0" applyBorder="0" applyAlignment="0" applyProtection="0">
      <alignment vertical="center"/>
    </xf>
    <xf numFmtId="0" fontId="91" fillId="0" borderId="0"/>
    <xf numFmtId="0" fontId="50" fillId="15" borderId="0" applyNumberFormat="0" applyBorder="0" applyAlignment="0" applyProtection="0"/>
    <xf numFmtId="0" fontId="91" fillId="0" borderId="0"/>
    <xf numFmtId="0" fontId="13" fillId="4" borderId="0" applyNumberFormat="0" applyBorder="0" applyAlignment="0" applyProtection="0">
      <alignment vertical="center"/>
    </xf>
    <xf numFmtId="0" fontId="13" fillId="2" borderId="0" applyNumberFormat="0" applyBorder="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13" fillId="16" borderId="0" applyNumberFormat="0" applyBorder="0" applyAlignment="0" applyProtection="0">
      <alignment vertical="center"/>
    </xf>
    <xf numFmtId="0" fontId="91" fillId="0" borderId="0" applyNumberFormat="0" applyFont="0" applyFill="0" applyBorder="0" applyAlignment="0" applyProtection="0"/>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13" fillId="8" borderId="0" applyNumberFormat="0" applyBorder="0" applyAlignment="0" applyProtection="0">
      <alignment vertical="center"/>
    </xf>
    <xf numFmtId="0" fontId="46" fillId="8" borderId="0" applyNumberFormat="0" applyBorder="0" applyAlignment="0" applyProtection="0">
      <alignment vertical="center"/>
    </xf>
    <xf numFmtId="0" fontId="47" fillId="5" borderId="0" applyNumberFormat="0" applyBorder="0" applyAlignment="0" applyProtection="0">
      <alignment vertical="center"/>
    </xf>
    <xf numFmtId="0" fontId="91" fillId="0" borderId="0"/>
    <xf numFmtId="0" fontId="50" fillId="18" borderId="0" applyNumberFormat="0" applyBorder="0" applyAlignment="0" applyProtection="0"/>
    <xf numFmtId="0" fontId="46" fillId="2" borderId="0" applyNumberFormat="0" applyBorder="0" applyAlignment="0" applyProtection="0">
      <alignment vertical="center"/>
    </xf>
    <xf numFmtId="0" fontId="13" fillId="19" borderId="0" applyNumberFormat="0" applyBorder="0" applyAlignment="0" applyProtection="0">
      <alignment vertical="center"/>
    </xf>
    <xf numFmtId="0" fontId="91" fillId="0" borderId="0" applyNumberFormat="0" applyFont="0" applyFill="0" applyBorder="0" applyAlignment="0" applyProtection="0"/>
    <xf numFmtId="0" fontId="46" fillId="2" borderId="0" applyNumberFormat="0" applyBorder="0" applyAlignment="0" applyProtection="0">
      <alignment vertical="center"/>
    </xf>
    <xf numFmtId="0" fontId="13" fillId="16" borderId="0" applyNumberFormat="0" applyBorder="0" applyAlignment="0" applyProtection="0">
      <alignment vertical="center"/>
    </xf>
    <xf numFmtId="0" fontId="91" fillId="0" borderId="0"/>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13" fillId="0" borderId="0">
      <alignment vertical="center"/>
    </xf>
    <xf numFmtId="0" fontId="61" fillId="20" borderId="0" applyNumberFormat="0" applyBorder="0" applyAlignment="0" applyProtection="0"/>
    <xf numFmtId="0" fontId="91" fillId="0" borderId="0"/>
    <xf numFmtId="0" fontId="13" fillId="4" borderId="0" applyNumberFormat="0" applyBorder="0" applyAlignment="0" applyProtection="0">
      <alignment vertical="center"/>
    </xf>
    <xf numFmtId="0" fontId="91" fillId="0" borderId="0" applyNumberFormat="0" applyFont="0" applyFill="0" applyBorder="0" applyAlignment="0" applyProtection="0"/>
    <xf numFmtId="0" fontId="48" fillId="9" borderId="0" applyNumberFormat="0" applyBorder="0" applyAlignment="0" applyProtection="0">
      <alignment vertical="center"/>
    </xf>
    <xf numFmtId="0" fontId="24" fillId="0" borderId="7" applyNumberFormat="0" applyFill="0" applyAlignment="0" applyProtection="0">
      <alignment vertical="center"/>
    </xf>
    <xf numFmtId="0" fontId="91" fillId="0" borderId="0"/>
    <xf numFmtId="0" fontId="91" fillId="0" borderId="0" applyNumberFormat="0" applyFont="0" applyFill="0" applyBorder="0" applyAlignment="0" applyProtection="0"/>
    <xf numFmtId="0" fontId="46" fillId="2" borderId="0" applyNumberFormat="0" applyBorder="0" applyAlignment="0" applyProtection="0">
      <alignment vertical="center"/>
    </xf>
    <xf numFmtId="0" fontId="18" fillId="21" borderId="0" applyNumberFormat="0" applyBorder="0" applyAlignment="0" applyProtection="0"/>
    <xf numFmtId="0" fontId="47" fillId="5" borderId="0" applyNumberFormat="0" applyBorder="0" applyAlignment="0" applyProtection="0">
      <alignment vertical="center"/>
    </xf>
    <xf numFmtId="0" fontId="91" fillId="0" borderId="0" applyNumberFormat="0" applyFont="0" applyFill="0" applyBorder="0" applyAlignment="0" applyProtection="0"/>
    <xf numFmtId="0" fontId="48" fillId="22" borderId="0" applyNumberFormat="0" applyBorder="0" applyAlignment="0" applyProtection="0">
      <alignment vertical="center"/>
    </xf>
    <xf numFmtId="0" fontId="60" fillId="2" borderId="0" applyNumberFormat="0" applyBorder="0" applyAlignment="0" applyProtection="0">
      <alignment vertical="center"/>
    </xf>
    <xf numFmtId="0" fontId="13" fillId="6" borderId="0" applyNumberFormat="0" applyBorder="0" applyAlignment="0" applyProtection="0">
      <alignment vertical="center"/>
    </xf>
    <xf numFmtId="0" fontId="13" fillId="5" borderId="0" applyNumberFormat="0" applyBorder="0" applyAlignment="0" applyProtection="0">
      <alignment vertical="center"/>
    </xf>
    <xf numFmtId="0" fontId="67" fillId="23" borderId="0" applyNumberFormat="0" applyBorder="0" applyAlignment="0" applyProtection="0">
      <alignment vertical="center"/>
    </xf>
    <xf numFmtId="0" fontId="91" fillId="0" borderId="0" applyNumberFormat="0" applyFont="0" applyFill="0" applyBorder="0" applyAlignment="0" applyProtection="0"/>
    <xf numFmtId="0" fontId="53" fillId="2" borderId="0" applyNumberFormat="0" applyBorder="0" applyAlignment="0" applyProtection="0">
      <alignment vertical="center"/>
    </xf>
    <xf numFmtId="0" fontId="48" fillId="24" borderId="0" applyNumberFormat="0" applyBorder="0" applyAlignment="0" applyProtection="0">
      <alignment vertical="center"/>
    </xf>
    <xf numFmtId="0" fontId="13" fillId="19" borderId="0" applyNumberFormat="0" applyBorder="0" applyAlignment="0" applyProtection="0">
      <alignment vertical="center"/>
    </xf>
    <xf numFmtId="0" fontId="91" fillId="0" borderId="0"/>
    <xf numFmtId="0" fontId="91" fillId="0" borderId="0"/>
    <xf numFmtId="0" fontId="48" fillId="3" borderId="0" applyNumberFormat="0" applyBorder="0" applyAlignment="0" applyProtection="0">
      <alignment vertical="center"/>
    </xf>
    <xf numFmtId="0" fontId="48" fillId="25" borderId="0" applyNumberFormat="0" applyBorder="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9" fontId="91" fillId="0" borderId="0" applyFont="0" applyFill="0" applyBorder="0" applyAlignment="0" applyProtection="0">
      <alignment vertical="center"/>
    </xf>
    <xf numFmtId="0" fontId="13" fillId="0" borderId="0">
      <alignment vertical="center"/>
    </xf>
    <xf numFmtId="0" fontId="3" fillId="0" borderId="0"/>
    <xf numFmtId="0" fontId="46" fillId="8" borderId="0" applyNumberFormat="0" applyBorder="0" applyAlignment="0" applyProtection="0">
      <alignment vertical="center"/>
    </xf>
    <xf numFmtId="0" fontId="13" fillId="16" borderId="0" applyNumberFormat="0" applyBorder="0" applyAlignment="0" applyProtection="0">
      <alignment vertical="center"/>
    </xf>
    <xf numFmtId="9" fontId="91" fillId="0" borderId="0" applyFont="0" applyFill="0" applyBorder="0" applyAlignment="0" applyProtection="0">
      <alignment vertical="center"/>
    </xf>
    <xf numFmtId="0" fontId="91" fillId="0" borderId="0"/>
    <xf numFmtId="0" fontId="91" fillId="0" borderId="0"/>
    <xf numFmtId="0" fontId="91" fillId="0" borderId="0"/>
    <xf numFmtId="0" fontId="46" fillId="2" borderId="0" applyNumberFormat="0" applyBorder="0" applyAlignment="0" applyProtection="0">
      <alignment vertical="center"/>
    </xf>
    <xf numFmtId="0" fontId="46" fillId="8" borderId="0" applyNumberFormat="0" applyBorder="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47" fillId="5" borderId="0" applyNumberFormat="0" applyBorder="0" applyAlignment="0" applyProtection="0">
      <alignment vertical="center"/>
    </xf>
    <xf numFmtId="0" fontId="91" fillId="0" borderId="0"/>
    <xf numFmtId="0" fontId="46" fillId="8" borderId="0" applyNumberFormat="0" applyBorder="0" applyAlignment="0" applyProtection="0">
      <alignment vertical="center"/>
    </xf>
    <xf numFmtId="0" fontId="46" fillId="2" borderId="0" applyNumberFormat="0" applyBorder="0" applyAlignment="0" applyProtection="0">
      <alignment vertical="center"/>
    </xf>
    <xf numFmtId="9" fontId="91" fillId="0" borderId="0" applyFont="0" applyFill="0" applyBorder="0" applyAlignment="0" applyProtection="0">
      <alignment vertical="center"/>
    </xf>
    <xf numFmtId="0" fontId="46" fillId="2" borderId="0" applyNumberFormat="0" applyBorder="0" applyAlignment="0" applyProtection="0">
      <alignment vertical="center"/>
    </xf>
    <xf numFmtId="0" fontId="5" fillId="0" borderId="0"/>
    <xf numFmtId="0" fontId="60" fillId="2" borderId="0" applyNumberFormat="0" applyBorder="0" applyAlignment="0" applyProtection="0">
      <alignment vertical="center"/>
    </xf>
    <xf numFmtId="0" fontId="48" fillId="4" borderId="0" applyNumberFormat="0" applyBorder="0" applyAlignment="0" applyProtection="0">
      <alignment vertical="center"/>
    </xf>
    <xf numFmtId="0" fontId="48" fillId="11" borderId="0" applyNumberFormat="0" applyBorder="0" applyAlignment="0" applyProtection="0">
      <alignment vertical="center"/>
    </xf>
    <xf numFmtId="0" fontId="91" fillId="0" borderId="0" applyNumberFormat="0" applyFont="0" applyFill="0" applyBorder="0" applyAlignment="0" applyProtection="0"/>
    <xf numFmtId="0" fontId="46" fillId="8" borderId="0" applyNumberFormat="0" applyBorder="0" applyAlignment="0" applyProtection="0">
      <alignment vertical="center"/>
    </xf>
    <xf numFmtId="0" fontId="46" fillId="2" borderId="0" applyNumberFormat="0" applyBorder="0" applyAlignment="0" applyProtection="0">
      <alignment vertical="center"/>
    </xf>
    <xf numFmtId="0" fontId="63" fillId="2" borderId="0" applyNumberFormat="0" applyBorder="0" applyAlignment="0" applyProtection="0">
      <alignment vertical="center"/>
    </xf>
    <xf numFmtId="0" fontId="91" fillId="0" borderId="0"/>
    <xf numFmtId="0" fontId="91" fillId="0" borderId="0"/>
    <xf numFmtId="0" fontId="46" fillId="2" borderId="0" applyNumberFormat="0" applyBorder="0" applyAlignment="0" applyProtection="0">
      <alignment vertical="center"/>
    </xf>
    <xf numFmtId="9" fontId="91" fillId="0" borderId="0" applyFont="0" applyFill="0" applyBorder="0" applyAlignment="0" applyProtection="0">
      <alignment vertical="center"/>
    </xf>
    <xf numFmtId="0" fontId="91" fillId="0" borderId="0"/>
    <xf numFmtId="0" fontId="46" fillId="2" borderId="0" applyNumberFormat="0" applyBorder="0" applyAlignment="0" applyProtection="0">
      <alignment vertical="center"/>
    </xf>
    <xf numFmtId="0" fontId="60" fillId="2" borderId="0" applyNumberFormat="0" applyBorder="0" applyAlignment="0" applyProtection="0">
      <alignment vertical="center"/>
    </xf>
    <xf numFmtId="0" fontId="13" fillId="5" borderId="0" applyNumberFormat="0" applyBorder="0" applyAlignment="0" applyProtection="0">
      <alignment vertical="center"/>
    </xf>
    <xf numFmtId="0" fontId="47" fillId="5" borderId="0" applyNumberFormat="0" applyBorder="0" applyAlignment="0" applyProtection="0">
      <alignment vertical="center"/>
    </xf>
    <xf numFmtId="0" fontId="91" fillId="0" borderId="0"/>
    <xf numFmtId="0" fontId="46" fillId="2" borderId="0" applyNumberFormat="0" applyBorder="0" applyAlignment="0" applyProtection="0">
      <alignment vertical="center"/>
    </xf>
    <xf numFmtId="0" fontId="46" fillId="8" borderId="0" applyNumberFormat="0" applyBorder="0" applyAlignment="0" applyProtection="0">
      <alignment vertical="center"/>
    </xf>
    <xf numFmtId="0" fontId="13" fillId="3" borderId="0" applyNumberFormat="0" applyBorder="0" applyAlignment="0" applyProtection="0">
      <alignment vertical="center"/>
    </xf>
    <xf numFmtId="0" fontId="91" fillId="0" borderId="0" applyNumberFormat="0" applyFont="0" applyFill="0" applyBorder="0" applyAlignment="0" applyProtection="0"/>
    <xf numFmtId="0" fontId="46" fillId="8" borderId="0" applyNumberFormat="0" applyBorder="0" applyAlignment="0" applyProtection="0">
      <alignment vertical="center"/>
    </xf>
    <xf numFmtId="0" fontId="48" fillId="10" borderId="0" applyNumberFormat="0" applyBorder="0" applyAlignment="0" applyProtection="0">
      <alignment vertical="center"/>
    </xf>
    <xf numFmtId="0" fontId="46" fillId="2" borderId="0" applyNumberFormat="0" applyBorder="0" applyAlignment="0" applyProtection="0">
      <alignment vertical="center"/>
    </xf>
    <xf numFmtId="0" fontId="61" fillId="20" borderId="0" applyNumberFormat="0" applyBorder="0" applyAlignment="0" applyProtection="0"/>
    <xf numFmtId="0" fontId="91" fillId="0" borderId="0"/>
    <xf numFmtId="0" fontId="46" fillId="2" borderId="0" applyNumberFormat="0" applyBorder="0" applyAlignment="0" applyProtection="0">
      <alignment vertical="center"/>
    </xf>
    <xf numFmtId="0" fontId="13" fillId="2" borderId="0" applyNumberFormat="0" applyBorder="0" applyAlignment="0" applyProtection="0">
      <alignment vertical="center"/>
    </xf>
    <xf numFmtId="0" fontId="46" fillId="2" borderId="0" applyNumberFormat="0" applyBorder="0" applyAlignment="0" applyProtection="0">
      <alignment vertical="center"/>
    </xf>
    <xf numFmtId="0" fontId="21" fillId="0" borderId="0"/>
    <xf numFmtId="0" fontId="61" fillId="2" borderId="0" applyNumberFormat="0" applyBorder="0" applyAlignment="0" applyProtection="0"/>
    <xf numFmtId="0" fontId="8" fillId="0" borderId="0"/>
    <xf numFmtId="0" fontId="21" fillId="0" borderId="0"/>
    <xf numFmtId="0" fontId="13" fillId="14" borderId="0" applyNumberFormat="0" applyBorder="0" applyAlignment="0" applyProtection="0">
      <alignment vertical="center"/>
    </xf>
    <xf numFmtId="0" fontId="13" fillId="14" borderId="0" applyNumberFormat="0" applyBorder="0" applyAlignment="0" applyProtection="0">
      <alignment vertical="center"/>
    </xf>
    <xf numFmtId="0" fontId="91" fillId="0" borderId="0" applyNumberFormat="0" applyFont="0" applyFill="0" applyBorder="0" applyAlignment="0" applyProtection="0"/>
    <xf numFmtId="0" fontId="47" fillId="5" borderId="0" applyNumberFormat="0" applyBorder="0" applyAlignment="0" applyProtection="0">
      <alignment vertical="center"/>
    </xf>
    <xf numFmtId="0" fontId="21" fillId="0" borderId="0"/>
    <xf numFmtId="0" fontId="60" fillId="2" borderId="0" applyNumberFormat="0" applyBorder="0" applyAlignment="0" applyProtection="0">
      <alignment vertical="center"/>
    </xf>
    <xf numFmtId="0" fontId="50" fillId="13" borderId="0" applyNumberFormat="0" applyBorder="0" applyAlignment="0" applyProtection="0"/>
    <xf numFmtId="0" fontId="46" fillId="8" borderId="0" applyNumberFormat="0" applyBorder="0" applyAlignment="0" applyProtection="0">
      <alignment vertical="center"/>
    </xf>
    <xf numFmtId="0" fontId="91" fillId="0" borderId="0"/>
    <xf numFmtId="0" fontId="13" fillId="26" borderId="0" applyNumberFormat="0" applyBorder="0" applyAlignment="0" applyProtection="0">
      <alignment vertical="center"/>
    </xf>
    <xf numFmtId="0" fontId="91" fillId="0" borderId="0" applyNumberFormat="0" applyFont="0" applyFill="0" applyBorder="0" applyAlignment="0" applyProtection="0"/>
    <xf numFmtId="0" fontId="18" fillId="21" borderId="0" applyNumberFormat="0" applyBorder="0" applyAlignment="0" applyProtection="0"/>
    <xf numFmtId="0" fontId="91" fillId="0" borderId="0"/>
    <xf numFmtId="0" fontId="13" fillId="12" borderId="0" applyNumberFormat="0" applyBorder="0" applyAlignment="0" applyProtection="0">
      <alignment vertical="center"/>
    </xf>
    <xf numFmtId="0" fontId="13" fillId="26" borderId="0" applyNumberFormat="0" applyBorder="0" applyAlignment="0" applyProtection="0">
      <alignment vertical="center"/>
    </xf>
    <xf numFmtId="0" fontId="18" fillId="21" borderId="0" applyNumberFormat="0" applyBorder="0" applyAlignment="0" applyProtection="0"/>
    <xf numFmtId="0" fontId="18" fillId="27" borderId="0" applyNumberFormat="0" applyBorder="0" applyAlignment="0" applyProtection="0"/>
    <xf numFmtId="0" fontId="91" fillId="0" borderId="0"/>
    <xf numFmtId="0" fontId="46" fillId="2" borderId="0" applyNumberFormat="0" applyBorder="0" applyAlignment="0" applyProtection="0">
      <alignment vertical="center"/>
    </xf>
    <xf numFmtId="0" fontId="21" fillId="0" borderId="0"/>
    <xf numFmtId="0" fontId="46" fillId="8" borderId="0" applyNumberFormat="0" applyBorder="0" applyAlignment="0" applyProtection="0">
      <alignment vertical="center"/>
    </xf>
    <xf numFmtId="0" fontId="46" fillId="2" borderId="0" applyNumberFormat="0" applyBorder="0" applyAlignment="0" applyProtection="0">
      <alignment vertical="center"/>
    </xf>
    <xf numFmtId="0" fontId="91" fillId="0" borderId="0"/>
    <xf numFmtId="0" fontId="47" fillId="5" borderId="0" applyNumberFormat="0" applyBorder="0" applyAlignment="0" applyProtection="0">
      <alignment vertical="center"/>
    </xf>
    <xf numFmtId="0" fontId="18" fillId="27" borderId="0" applyNumberFormat="0" applyBorder="0" applyAlignment="0" applyProtection="0"/>
    <xf numFmtId="0" fontId="46" fillId="2" borderId="0" applyNumberFormat="0" applyBorder="0" applyAlignment="0" applyProtection="0">
      <alignment vertical="center"/>
    </xf>
    <xf numFmtId="0" fontId="21" fillId="0" borderId="0"/>
    <xf numFmtId="0" fontId="50" fillId="13" borderId="0" applyNumberFormat="0" applyBorder="0" applyAlignment="0" applyProtection="0"/>
    <xf numFmtId="0" fontId="46" fillId="8" borderId="0" applyNumberFormat="0" applyBorder="0" applyAlignment="0" applyProtection="0">
      <alignment vertical="center"/>
    </xf>
    <xf numFmtId="0" fontId="47" fillId="5" borderId="0" applyNumberFormat="0" applyBorder="0" applyAlignment="0" applyProtection="0">
      <alignment vertical="center"/>
    </xf>
    <xf numFmtId="0" fontId="13" fillId="26" borderId="0" applyNumberFormat="0" applyBorder="0" applyAlignment="0" applyProtection="0">
      <alignment vertical="center"/>
    </xf>
    <xf numFmtId="0" fontId="18" fillId="21" borderId="0" applyNumberFormat="0" applyBorder="0" applyAlignment="0" applyProtection="0"/>
    <xf numFmtId="0" fontId="13" fillId="28" borderId="0" applyNumberFormat="0" applyBorder="0" applyAlignment="0" applyProtection="0">
      <alignment vertical="center"/>
    </xf>
    <xf numFmtId="0" fontId="54" fillId="4" borderId="1" applyNumberFormat="0" applyAlignment="0" applyProtection="0">
      <alignment vertical="center"/>
    </xf>
    <xf numFmtId="0" fontId="21" fillId="0" borderId="0"/>
    <xf numFmtId="0" fontId="46" fillId="2" borderId="0" applyNumberFormat="0" applyBorder="0" applyAlignment="0" applyProtection="0">
      <alignment vertical="center"/>
    </xf>
    <xf numFmtId="0" fontId="21" fillId="0" borderId="0"/>
    <xf numFmtId="0" fontId="47" fillId="5" borderId="0" applyNumberFormat="0" applyBorder="0" applyAlignment="0" applyProtection="0">
      <alignment vertical="center"/>
    </xf>
    <xf numFmtId="0" fontId="91" fillId="0" borderId="0"/>
    <xf numFmtId="0" fontId="91" fillId="0" borderId="0"/>
    <xf numFmtId="0" fontId="48" fillId="28" borderId="0" applyNumberFormat="0" applyBorder="0" applyAlignment="0" applyProtection="0">
      <alignment vertical="center"/>
    </xf>
    <xf numFmtId="0" fontId="46" fillId="2" borderId="0" applyNumberFormat="0" applyBorder="0" applyAlignment="0" applyProtection="0">
      <alignment vertical="center"/>
    </xf>
    <xf numFmtId="0" fontId="91" fillId="0" borderId="0"/>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8" fillId="0" borderId="0"/>
    <xf numFmtId="0" fontId="91" fillId="0" borderId="0"/>
    <xf numFmtId="0" fontId="13" fillId="26" borderId="0" applyNumberFormat="0" applyBorder="0" applyAlignment="0" applyProtection="0">
      <alignment vertical="center"/>
    </xf>
    <xf numFmtId="0" fontId="18" fillId="21" borderId="0" applyNumberFormat="0" applyBorder="0" applyAlignment="0" applyProtection="0"/>
    <xf numFmtId="0" fontId="60" fillId="2" borderId="0" applyNumberFormat="0" applyBorder="0" applyAlignment="0" applyProtection="0">
      <alignment vertical="center"/>
    </xf>
    <xf numFmtId="0" fontId="47" fillId="5" borderId="0" applyNumberFormat="0" applyBorder="0" applyAlignment="0" applyProtection="0">
      <alignment vertical="center"/>
    </xf>
    <xf numFmtId="0" fontId="46" fillId="2" borderId="0" applyNumberFormat="0" applyBorder="0" applyAlignment="0" applyProtection="0">
      <alignment vertical="center"/>
    </xf>
    <xf numFmtId="0" fontId="50" fillId="13" borderId="0" applyNumberFormat="0" applyBorder="0" applyAlignment="0" applyProtection="0"/>
    <xf numFmtId="0" fontId="46" fillId="8" borderId="0" applyNumberFormat="0" applyBorder="0" applyAlignment="0" applyProtection="0">
      <alignment vertical="center"/>
    </xf>
    <xf numFmtId="0" fontId="13" fillId="26" borderId="0" applyNumberFormat="0" applyBorder="0" applyAlignment="0" applyProtection="0">
      <alignment vertical="center"/>
    </xf>
    <xf numFmtId="0" fontId="91" fillId="0" borderId="0"/>
    <xf numFmtId="0" fontId="91" fillId="0" borderId="0"/>
    <xf numFmtId="0" fontId="18" fillId="21" borderId="0" applyNumberFormat="0" applyBorder="0" applyAlignment="0" applyProtection="0"/>
    <xf numFmtId="0" fontId="50" fillId="13" borderId="0" applyNumberFormat="0" applyBorder="0" applyAlignment="0" applyProtection="0"/>
    <xf numFmtId="0" fontId="46" fillId="8" borderId="0" applyNumberFormat="0" applyBorder="0" applyAlignment="0" applyProtection="0">
      <alignment vertical="center"/>
    </xf>
    <xf numFmtId="0" fontId="13" fillId="26" borderId="0" applyNumberFormat="0" applyBorder="0" applyAlignment="0" applyProtection="0">
      <alignment vertical="center"/>
    </xf>
    <xf numFmtId="0" fontId="91" fillId="0" borderId="0"/>
    <xf numFmtId="0" fontId="18" fillId="21" borderId="0" applyNumberFormat="0" applyBorder="0" applyAlignment="0" applyProtection="0"/>
    <xf numFmtId="0" fontId="91" fillId="0" borderId="0"/>
    <xf numFmtId="0" fontId="13" fillId="28" borderId="0" applyNumberFormat="0" applyBorder="0" applyAlignment="0" applyProtection="0">
      <alignment vertical="center"/>
    </xf>
    <xf numFmtId="0" fontId="46" fillId="8" borderId="0" applyNumberFormat="0" applyBorder="0" applyAlignment="0" applyProtection="0">
      <alignment vertical="center"/>
    </xf>
    <xf numFmtId="0" fontId="91" fillId="0" borderId="0"/>
    <xf numFmtId="0" fontId="50" fillId="13" borderId="0" applyNumberFormat="0" applyBorder="0" applyAlignment="0" applyProtection="0"/>
    <xf numFmtId="0" fontId="46" fillId="8" borderId="0" applyNumberFormat="0" applyBorder="0" applyAlignment="0" applyProtection="0">
      <alignment vertical="center"/>
    </xf>
    <xf numFmtId="0" fontId="13" fillId="26" borderId="0" applyNumberFormat="0" applyBorder="0" applyAlignment="0" applyProtection="0">
      <alignment vertical="center"/>
    </xf>
    <xf numFmtId="0" fontId="18" fillId="21" borderId="0" applyNumberFormat="0" applyBorder="0" applyAlignment="0" applyProtection="0"/>
    <xf numFmtId="0" fontId="46" fillId="8" borderId="0" applyNumberFormat="0" applyBorder="0" applyAlignment="0" applyProtection="0">
      <alignment vertical="center"/>
    </xf>
    <xf numFmtId="0" fontId="91" fillId="0" borderId="0" applyNumberFormat="0" applyFont="0" applyFill="0" applyBorder="0" applyAlignment="0" applyProtection="0"/>
    <xf numFmtId="0" fontId="13" fillId="23" borderId="0" applyNumberFormat="0" applyBorder="0" applyAlignment="0" applyProtection="0">
      <alignment vertical="center"/>
    </xf>
    <xf numFmtId="0" fontId="47" fillId="5" borderId="0" applyNumberFormat="0" applyBorder="0" applyAlignment="0" applyProtection="0">
      <alignment vertical="center"/>
    </xf>
    <xf numFmtId="0" fontId="91" fillId="0" borderId="0"/>
    <xf numFmtId="0" fontId="13" fillId="19" borderId="0" applyNumberFormat="0" applyBorder="0" applyAlignment="0" applyProtection="0">
      <alignment vertical="center"/>
    </xf>
    <xf numFmtId="0" fontId="53" fillId="2" borderId="0" applyNumberFormat="0" applyBorder="0" applyAlignment="0" applyProtection="0">
      <alignment vertical="center"/>
    </xf>
    <xf numFmtId="0" fontId="91" fillId="0" borderId="0" applyNumberFormat="0" applyFont="0" applyFill="0" applyBorder="0" applyAlignment="0" applyProtection="0"/>
    <xf numFmtId="0" fontId="91" fillId="0" borderId="0"/>
    <xf numFmtId="0" fontId="13" fillId="12" borderId="0" applyNumberFormat="0" applyBorder="0" applyAlignment="0" applyProtection="0">
      <alignment vertical="center"/>
    </xf>
    <xf numFmtId="0" fontId="13" fillId="26" borderId="0" applyNumberFormat="0" applyBorder="0" applyAlignment="0" applyProtection="0">
      <alignment vertical="center"/>
    </xf>
    <xf numFmtId="0" fontId="18" fillId="21" borderId="0" applyNumberFormat="0" applyBorder="0" applyAlignment="0" applyProtection="0"/>
    <xf numFmtId="0" fontId="91" fillId="0" borderId="0"/>
    <xf numFmtId="0" fontId="91" fillId="0" borderId="0"/>
    <xf numFmtId="0" fontId="46" fillId="2" borderId="0" applyNumberFormat="0" applyBorder="0" applyAlignment="0" applyProtection="0">
      <alignment vertical="center"/>
    </xf>
    <xf numFmtId="0" fontId="18" fillId="21" borderId="0" applyNumberFormat="0" applyBorder="0" applyAlignment="0" applyProtection="0"/>
    <xf numFmtId="0" fontId="46" fillId="2" borderId="0" applyNumberFormat="0" applyBorder="0" applyAlignment="0" applyProtection="0">
      <alignment vertical="center"/>
    </xf>
    <xf numFmtId="0" fontId="13" fillId="12" borderId="0" applyNumberFormat="0" applyBorder="0" applyAlignment="0" applyProtection="0">
      <alignment vertical="center"/>
    </xf>
    <xf numFmtId="0" fontId="13" fillId="26" borderId="0" applyNumberFormat="0" applyBorder="0" applyAlignment="0" applyProtection="0">
      <alignment vertical="center"/>
    </xf>
    <xf numFmtId="0" fontId="91" fillId="0" borderId="0"/>
    <xf numFmtId="0" fontId="13" fillId="12" borderId="0" applyNumberFormat="0" applyBorder="0" applyAlignment="0" applyProtection="0">
      <alignment vertical="center"/>
    </xf>
    <xf numFmtId="0" fontId="13" fillId="26" borderId="0" applyNumberFormat="0" applyBorder="0" applyAlignment="0" applyProtection="0">
      <alignment vertical="center"/>
    </xf>
    <xf numFmtId="0" fontId="18" fillId="21" borderId="0" applyNumberFormat="0" applyBorder="0" applyAlignment="0" applyProtection="0"/>
    <xf numFmtId="0" fontId="46" fillId="2" borderId="0" applyNumberFormat="0" applyBorder="0" applyAlignment="0" applyProtection="0">
      <alignment vertical="center"/>
    </xf>
    <xf numFmtId="0" fontId="91" fillId="0" borderId="0"/>
    <xf numFmtId="0" fontId="91" fillId="0" borderId="0"/>
    <xf numFmtId="0" fontId="13" fillId="12" borderId="0" applyNumberFormat="0" applyBorder="0" applyAlignment="0" applyProtection="0">
      <alignment vertical="center"/>
    </xf>
    <xf numFmtId="0" fontId="13" fillId="26" borderId="0" applyNumberFormat="0" applyBorder="0" applyAlignment="0" applyProtection="0">
      <alignment vertical="center"/>
    </xf>
    <xf numFmtId="0" fontId="91" fillId="0" borderId="0"/>
    <xf numFmtId="0" fontId="18" fillId="21" borderId="0" applyNumberFormat="0" applyBorder="0" applyAlignment="0" applyProtection="0"/>
    <xf numFmtId="0" fontId="91" fillId="0" borderId="0"/>
    <xf numFmtId="0" fontId="13" fillId="12" borderId="0" applyNumberFormat="0" applyBorder="0" applyAlignment="0" applyProtection="0">
      <alignment vertical="center"/>
    </xf>
    <xf numFmtId="0" fontId="13" fillId="26" borderId="0" applyNumberFormat="0" applyBorder="0" applyAlignment="0" applyProtection="0">
      <alignment vertical="center"/>
    </xf>
    <xf numFmtId="0" fontId="48" fillId="10" borderId="0" applyNumberFormat="0" applyBorder="0" applyAlignment="0" applyProtection="0">
      <alignment vertical="center"/>
    </xf>
    <xf numFmtId="0" fontId="18" fillId="21" borderId="0" applyNumberFormat="0" applyBorder="0" applyAlignment="0" applyProtection="0"/>
    <xf numFmtId="0" fontId="91" fillId="0" borderId="0"/>
    <xf numFmtId="0" fontId="13" fillId="26" borderId="0" applyNumberFormat="0" applyBorder="0" applyAlignment="0" applyProtection="0">
      <alignment vertical="center"/>
    </xf>
    <xf numFmtId="0" fontId="91" fillId="0" borderId="0"/>
    <xf numFmtId="0" fontId="18" fillId="21" borderId="0" applyNumberFormat="0" applyBorder="0" applyAlignment="0" applyProtection="0"/>
    <xf numFmtId="0" fontId="46" fillId="2" borderId="0" applyNumberFormat="0" applyBorder="0" applyAlignment="0" applyProtection="0">
      <alignment vertical="center"/>
    </xf>
    <xf numFmtId="0" fontId="91" fillId="0" borderId="0"/>
    <xf numFmtId="0" fontId="13" fillId="26" borderId="0" applyNumberFormat="0" applyBorder="0" applyAlignment="0" applyProtection="0">
      <alignment vertical="center"/>
    </xf>
    <xf numFmtId="0" fontId="18" fillId="21" borderId="0" applyNumberFormat="0" applyBorder="0" applyAlignment="0" applyProtection="0"/>
    <xf numFmtId="0" fontId="53" fillId="8" borderId="0" applyNumberFormat="0" applyBorder="0" applyAlignment="0" applyProtection="0">
      <alignment vertical="center"/>
    </xf>
    <xf numFmtId="0" fontId="91" fillId="0" borderId="0"/>
    <xf numFmtId="0" fontId="13" fillId="28" borderId="0" applyNumberFormat="0" applyBorder="0" applyAlignment="0" applyProtection="0">
      <alignment vertical="center"/>
    </xf>
    <xf numFmtId="0" fontId="48" fillId="28" borderId="0" applyNumberFormat="0" applyBorder="0" applyAlignment="0" applyProtection="0">
      <alignment vertical="center"/>
    </xf>
    <xf numFmtId="0" fontId="13" fillId="14" borderId="0" applyNumberFormat="0" applyBorder="0" applyAlignment="0" applyProtection="0">
      <alignment vertical="center"/>
    </xf>
    <xf numFmtId="0" fontId="13" fillId="14" borderId="0" applyNumberFormat="0" applyBorder="0" applyAlignment="0" applyProtection="0">
      <alignment vertical="center"/>
    </xf>
    <xf numFmtId="0" fontId="46" fillId="2" borderId="0" applyNumberFormat="0" applyBorder="0" applyAlignment="0" applyProtection="0">
      <alignment vertical="center"/>
    </xf>
    <xf numFmtId="0" fontId="91" fillId="0" borderId="0"/>
    <xf numFmtId="0" fontId="13" fillId="2" borderId="0" applyNumberFormat="0" applyBorder="0" applyAlignment="0" applyProtection="0">
      <alignment vertical="center"/>
    </xf>
    <xf numFmtId="0" fontId="48" fillId="22" borderId="0" applyNumberFormat="0" applyBorder="0" applyAlignment="0" applyProtection="0">
      <alignment vertical="center"/>
    </xf>
    <xf numFmtId="0" fontId="13" fillId="4"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91" fillId="0" borderId="0"/>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46" fillId="8" borderId="0" applyNumberFormat="0" applyBorder="0" applyAlignment="0" applyProtection="0">
      <alignment vertical="center"/>
    </xf>
    <xf numFmtId="0" fontId="13" fillId="2" borderId="0" applyNumberFormat="0" applyBorder="0" applyAlignment="0" applyProtection="0">
      <alignment vertical="center"/>
    </xf>
    <xf numFmtId="0" fontId="91" fillId="0" borderId="0"/>
    <xf numFmtId="0" fontId="48" fillId="3" borderId="0" applyNumberFormat="0" applyBorder="0" applyAlignment="0" applyProtection="0">
      <alignment vertical="center"/>
    </xf>
    <xf numFmtId="0" fontId="3" fillId="0" borderId="0"/>
    <xf numFmtId="0" fontId="91" fillId="0" borderId="0">
      <alignment vertical="center"/>
    </xf>
    <xf numFmtId="0" fontId="46" fillId="2" borderId="0" applyNumberFormat="0" applyBorder="0" applyAlignment="0" applyProtection="0">
      <alignment vertical="center"/>
    </xf>
    <xf numFmtId="0" fontId="91" fillId="0" borderId="0"/>
    <xf numFmtId="0" fontId="56" fillId="0" borderId="0" applyNumberFormat="0" applyFill="0" applyBorder="0" applyAlignment="0" applyProtection="0">
      <alignment vertical="center"/>
    </xf>
    <xf numFmtId="0" fontId="47" fillId="14" borderId="0" applyNumberFormat="0" applyBorder="0" applyAlignment="0" applyProtection="0">
      <alignment vertical="center"/>
    </xf>
    <xf numFmtId="0" fontId="13" fillId="2" borderId="0" applyNumberFormat="0" applyBorder="0" applyAlignment="0" applyProtection="0">
      <alignment vertical="center"/>
    </xf>
    <xf numFmtId="0" fontId="13" fillId="4" borderId="0" applyNumberFormat="0" applyBorder="0" applyAlignment="0" applyProtection="0">
      <alignment vertical="center"/>
    </xf>
    <xf numFmtId="0" fontId="13" fillId="2" borderId="0" applyNumberFormat="0" applyBorder="0" applyAlignment="0" applyProtection="0">
      <alignment vertical="center"/>
    </xf>
    <xf numFmtId="0" fontId="46" fillId="2" borderId="0" applyNumberFormat="0" applyBorder="0" applyAlignment="0" applyProtection="0">
      <alignment vertical="center"/>
    </xf>
    <xf numFmtId="0" fontId="53" fillId="2" borderId="0" applyNumberFormat="0" applyBorder="0" applyAlignment="0" applyProtection="0">
      <alignment vertical="center"/>
    </xf>
    <xf numFmtId="0" fontId="13" fillId="4" borderId="0" applyNumberFormat="0" applyBorder="0" applyAlignment="0" applyProtection="0">
      <alignment vertical="center"/>
    </xf>
    <xf numFmtId="0" fontId="13" fillId="2" borderId="0" applyNumberFormat="0" applyBorder="0" applyAlignment="0" applyProtection="0">
      <alignment vertical="center"/>
    </xf>
    <xf numFmtId="0" fontId="46" fillId="2" borderId="0" applyNumberFormat="0" applyBorder="0" applyAlignment="0" applyProtection="0">
      <alignment vertical="center"/>
    </xf>
    <xf numFmtId="0" fontId="61" fillId="20" borderId="0" applyNumberFormat="0" applyBorder="0" applyAlignment="0" applyProtection="0"/>
    <xf numFmtId="0" fontId="91" fillId="0" borderId="0" applyNumberFormat="0" applyFont="0" applyFill="0" applyBorder="0" applyAlignment="0" applyProtection="0"/>
    <xf numFmtId="0" fontId="46" fillId="8" borderId="0" applyNumberFormat="0" applyBorder="0" applyAlignment="0" applyProtection="0">
      <alignment vertical="center"/>
    </xf>
    <xf numFmtId="0" fontId="46" fillId="2" borderId="0" applyNumberFormat="0" applyBorder="0" applyAlignment="0" applyProtection="0">
      <alignment vertical="center"/>
    </xf>
    <xf numFmtId="0" fontId="13" fillId="4" borderId="0" applyNumberFormat="0" applyBorder="0" applyAlignment="0" applyProtection="0">
      <alignment vertical="center"/>
    </xf>
    <xf numFmtId="0" fontId="13" fillId="2" borderId="0" applyNumberFormat="0" applyBorder="0" applyAlignment="0" applyProtection="0">
      <alignment vertical="center"/>
    </xf>
    <xf numFmtId="0" fontId="46" fillId="2" borderId="0" applyNumberFormat="0" applyBorder="0" applyAlignment="0" applyProtection="0">
      <alignment vertical="center"/>
    </xf>
    <xf numFmtId="0" fontId="46" fillId="8" borderId="0" applyNumberFormat="0" applyBorder="0" applyAlignment="0" applyProtection="0">
      <alignment vertical="center"/>
    </xf>
    <xf numFmtId="0" fontId="46" fillId="2" borderId="0" applyNumberFormat="0" applyBorder="0" applyAlignment="0" applyProtection="0">
      <alignment vertical="center"/>
    </xf>
    <xf numFmtId="0" fontId="13" fillId="3" borderId="0" applyNumberFormat="0" applyBorder="0" applyAlignment="0" applyProtection="0">
      <alignment vertical="center"/>
    </xf>
    <xf numFmtId="0" fontId="13" fillId="4" borderId="0" applyNumberFormat="0" applyBorder="0" applyAlignment="0" applyProtection="0">
      <alignment vertical="center"/>
    </xf>
    <xf numFmtId="0" fontId="13" fillId="2" borderId="0" applyNumberFormat="0" applyBorder="0" applyAlignment="0" applyProtection="0">
      <alignment vertical="center"/>
    </xf>
    <xf numFmtId="0" fontId="46" fillId="2" borderId="0" applyNumberFormat="0" applyBorder="0" applyAlignment="0" applyProtection="0">
      <alignment vertical="center"/>
    </xf>
    <xf numFmtId="0" fontId="48" fillId="10" borderId="0" applyNumberFormat="0" applyBorder="0" applyAlignment="0" applyProtection="0">
      <alignment vertical="center"/>
    </xf>
    <xf numFmtId="0" fontId="91" fillId="0" borderId="0"/>
    <xf numFmtId="0" fontId="13" fillId="2" borderId="0" applyNumberFormat="0" applyBorder="0" applyAlignment="0" applyProtection="0">
      <alignment vertical="center"/>
    </xf>
    <xf numFmtId="0" fontId="91" fillId="0" borderId="0"/>
    <xf numFmtId="0" fontId="91" fillId="0" borderId="0"/>
    <xf numFmtId="0" fontId="13" fillId="28" borderId="0" applyNumberFormat="0" applyBorder="0" applyAlignment="0" applyProtection="0">
      <alignment vertical="center"/>
    </xf>
    <xf numFmtId="0" fontId="91" fillId="0" borderId="0" applyNumberFormat="0" applyFont="0" applyFill="0" applyBorder="0" applyAlignment="0" applyProtection="0"/>
    <xf numFmtId="0" fontId="91" fillId="0" borderId="0" applyNumberFormat="0" applyFont="0" applyFill="0" applyBorder="0" applyAlignment="0" applyProtection="0"/>
    <xf numFmtId="0" fontId="13" fillId="8" borderId="0" applyNumberFormat="0" applyBorder="0" applyAlignment="0" applyProtection="0">
      <alignment vertical="center"/>
    </xf>
    <xf numFmtId="0" fontId="46" fillId="2" borderId="0" applyNumberFormat="0" applyBorder="0" applyAlignment="0" applyProtection="0">
      <alignment vertical="center"/>
    </xf>
    <xf numFmtId="0" fontId="13" fillId="2" borderId="0" applyNumberFormat="0" applyBorder="0" applyAlignment="0" applyProtection="0">
      <alignment vertical="center"/>
    </xf>
    <xf numFmtId="0" fontId="53" fillId="8" borderId="0" applyNumberFormat="0" applyBorder="0" applyAlignment="0" applyProtection="0">
      <alignment vertical="center"/>
    </xf>
    <xf numFmtId="0" fontId="48" fillId="23" borderId="0" applyNumberFormat="0" applyBorder="0" applyAlignment="0" applyProtection="0">
      <alignment vertical="center"/>
    </xf>
    <xf numFmtId="0" fontId="91" fillId="0" borderId="0"/>
    <xf numFmtId="0" fontId="13" fillId="5" borderId="0" applyNumberFormat="0" applyBorder="0" applyAlignment="0" applyProtection="0">
      <alignment vertical="center"/>
    </xf>
    <xf numFmtId="0" fontId="91" fillId="0" borderId="0"/>
    <xf numFmtId="0" fontId="91" fillId="0" borderId="0">
      <alignment vertical="center"/>
    </xf>
    <xf numFmtId="0" fontId="46" fillId="2" borderId="0" applyNumberFormat="0" applyBorder="0" applyAlignment="0" applyProtection="0">
      <alignment vertical="center"/>
    </xf>
    <xf numFmtId="0" fontId="13" fillId="19" borderId="0" applyNumberFormat="0" applyBorder="0" applyAlignment="0" applyProtection="0">
      <alignment vertical="center"/>
    </xf>
    <xf numFmtId="0" fontId="46" fillId="2" borderId="0" applyNumberFormat="0" applyBorder="0" applyAlignment="0" applyProtection="0">
      <alignment vertical="center"/>
    </xf>
    <xf numFmtId="9" fontId="13" fillId="0" borderId="0" applyFont="0" applyFill="0" applyBorder="0" applyAlignment="0" applyProtection="0">
      <alignment vertical="center"/>
    </xf>
    <xf numFmtId="0" fontId="91" fillId="0" borderId="0" applyNumberFormat="0" applyFont="0" applyFill="0" applyBorder="0" applyAlignment="0" applyProtection="0"/>
    <xf numFmtId="0" fontId="60" fillId="2" borderId="0" applyNumberFormat="0" applyBorder="0" applyAlignment="0" applyProtection="0">
      <alignment vertical="center"/>
    </xf>
    <xf numFmtId="0" fontId="13" fillId="5" borderId="0" applyNumberFormat="0" applyBorder="0" applyAlignment="0" applyProtection="0">
      <alignment vertical="center"/>
    </xf>
    <xf numFmtId="0" fontId="91" fillId="0" borderId="0"/>
    <xf numFmtId="0" fontId="27" fillId="0" borderId="0">
      <alignment vertical="center"/>
    </xf>
    <xf numFmtId="0" fontId="27" fillId="0" borderId="0">
      <alignment vertical="center"/>
    </xf>
    <xf numFmtId="0" fontId="46" fillId="2" borderId="0" applyNumberFormat="0" applyBorder="0" applyAlignment="0" applyProtection="0">
      <alignment vertical="center"/>
    </xf>
    <xf numFmtId="0" fontId="91" fillId="0" borderId="0"/>
    <xf numFmtId="0" fontId="13" fillId="5" borderId="0" applyNumberFormat="0" applyBorder="0" applyAlignment="0" applyProtection="0">
      <alignment vertical="center"/>
    </xf>
    <xf numFmtId="0" fontId="91" fillId="0" borderId="0" applyNumberFormat="0" applyFont="0" applyFill="0" applyBorder="0" applyAlignment="0" applyProtection="0"/>
    <xf numFmtId="0" fontId="13" fillId="28" borderId="0" applyNumberFormat="0" applyBorder="0" applyAlignment="0" applyProtection="0">
      <alignment vertical="center"/>
    </xf>
    <xf numFmtId="0" fontId="13" fillId="5" borderId="0" applyNumberFormat="0" applyBorder="0" applyAlignment="0" applyProtection="0">
      <alignment vertical="center"/>
    </xf>
    <xf numFmtId="0" fontId="46" fillId="2" borderId="0" applyNumberFormat="0" applyBorder="0" applyAlignment="0" applyProtection="0">
      <alignment vertical="center"/>
    </xf>
    <xf numFmtId="0" fontId="48" fillId="29" borderId="0" applyNumberFormat="0" applyBorder="0" applyAlignment="0" applyProtection="0">
      <alignment vertical="center"/>
    </xf>
    <xf numFmtId="0" fontId="69" fillId="0" borderId="8" applyNumberFormat="0" applyFill="0" applyAlignment="0" applyProtection="0">
      <alignment vertical="center"/>
    </xf>
    <xf numFmtId="0" fontId="13" fillId="5" borderId="0" applyNumberFormat="0" applyBorder="0" applyAlignment="0" applyProtection="0">
      <alignment vertical="center"/>
    </xf>
    <xf numFmtId="0" fontId="48" fillId="10" borderId="0" applyNumberFormat="0" applyBorder="0" applyAlignment="0" applyProtection="0">
      <alignment vertical="center"/>
    </xf>
    <xf numFmtId="0" fontId="48" fillId="24" borderId="0" applyNumberFormat="0" applyBorder="0" applyAlignment="0" applyProtection="0">
      <alignment vertical="center"/>
    </xf>
    <xf numFmtId="0" fontId="13" fillId="6" borderId="0" applyNumberFormat="0" applyBorder="0" applyAlignment="0" applyProtection="0">
      <alignment vertical="center"/>
    </xf>
    <xf numFmtId="0" fontId="13" fillId="5" borderId="0" applyNumberFormat="0" applyBorder="0" applyAlignment="0" applyProtection="0">
      <alignment vertical="center"/>
    </xf>
    <xf numFmtId="0" fontId="46" fillId="2" borderId="0" applyNumberFormat="0" applyBorder="0" applyAlignment="0" applyProtection="0">
      <alignment vertical="center"/>
    </xf>
    <xf numFmtId="0" fontId="48" fillId="24" borderId="0" applyNumberFormat="0" applyBorder="0" applyAlignment="0" applyProtection="0">
      <alignment vertical="center"/>
    </xf>
    <xf numFmtId="0" fontId="70" fillId="5" borderId="0" applyNumberFormat="0" applyBorder="0" applyAlignment="0" applyProtection="0">
      <alignment vertical="center"/>
    </xf>
    <xf numFmtId="0" fontId="91" fillId="0" borderId="0"/>
    <xf numFmtId="0" fontId="53" fillId="2" borderId="0" applyNumberFormat="0" applyBorder="0" applyAlignment="0" applyProtection="0">
      <alignment vertical="center"/>
    </xf>
    <xf numFmtId="0" fontId="46" fillId="8" borderId="0" applyNumberFormat="0" applyBorder="0" applyAlignment="0" applyProtection="0">
      <alignment vertical="center"/>
    </xf>
    <xf numFmtId="0" fontId="13" fillId="6" borderId="0" applyNumberFormat="0" applyBorder="0" applyAlignment="0" applyProtection="0">
      <alignment vertical="center"/>
    </xf>
    <xf numFmtId="0" fontId="13" fillId="5" borderId="0" applyNumberFormat="0" applyBorder="0" applyAlignment="0" applyProtection="0">
      <alignment vertical="center"/>
    </xf>
    <xf numFmtId="0" fontId="48" fillId="11" borderId="0" applyNumberFormat="0" applyBorder="0" applyAlignment="0" applyProtection="0">
      <alignment vertical="center"/>
    </xf>
    <xf numFmtId="0" fontId="61" fillId="20" borderId="0" applyNumberFormat="0" applyBorder="0" applyAlignment="0" applyProtection="0"/>
    <xf numFmtId="0" fontId="13" fillId="6" borderId="0" applyNumberFormat="0" applyBorder="0" applyAlignment="0" applyProtection="0">
      <alignment vertical="center"/>
    </xf>
    <xf numFmtId="0" fontId="13" fillId="5" borderId="0" applyNumberFormat="0" applyBorder="0" applyAlignment="0" applyProtection="0">
      <alignment vertical="center"/>
    </xf>
    <xf numFmtId="0" fontId="13" fillId="6" borderId="0" applyNumberFormat="0" applyBorder="0" applyAlignment="0" applyProtection="0">
      <alignment vertical="center"/>
    </xf>
    <xf numFmtId="0" fontId="13" fillId="5" borderId="0" applyNumberFormat="0" applyBorder="0" applyAlignment="0" applyProtection="0">
      <alignment vertical="center"/>
    </xf>
    <xf numFmtId="0" fontId="48" fillId="11" borderId="0" applyNumberFormat="0" applyBorder="0" applyAlignment="0" applyProtection="0">
      <alignment vertical="center"/>
    </xf>
    <xf numFmtId="0" fontId="13" fillId="6" borderId="0" applyNumberFormat="0" applyBorder="0" applyAlignment="0" applyProtection="0">
      <alignment vertical="center"/>
    </xf>
    <xf numFmtId="0" fontId="13" fillId="5" borderId="0" applyNumberFormat="0" applyBorder="0" applyAlignment="0" applyProtection="0">
      <alignment vertical="center"/>
    </xf>
    <xf numFmtId="0" fontId="91" fillId="0" borderId="0"/>
    <xf numFmtId="0" fontId="48" fillId="11" borderId="0" applyNumberFormat="0" applyBorder="0" applyAlignment="0" applyProtection="0">
      <alignment vertical="center"/>
    </xf>
    <xf numFmtId="0" fontId="13" fillId="5" borderId="0" applyNumberFormat="0" applyBorder="0" applyAlignment="0" applyProtection="0">
      <alignment vertical="center"/>
    </xf>
    <xf numFmtId="0" fontId="46" fillId="2" borderId="0" applyNumberFormat="0" applyBorder="0" applyAlignment="0" applyProtection="0">
      <alignment vertical="center"/>
    </xf>
    <xf numFmtId="0" fontId="48" fillId="11" borderId="0" applyNumberFormat="0" applyBorder="0" applyAlignment="0" applyProtection="0">
      <alignment vertical="center"/>
    </xf>
    <xf numFmtId="0" fontId="91" fillId="0" borderId="0"/>
    <xf numFmtId="0" fontId="68" fillId="30" borderId="0" applyNumberFormat="0" applyBorder="0" applyAlignment="0" applyProtection="0"/>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46" fillId="8" borderId="0" applyNumberFormat="0" applyBorder="0" applyAlignment="0" applyProtection="0">
      <alignment vertical="center"/>
    </xf>
    <xf numFmtId="0" fontId="46" fillId="8" borderId="0" applyNumberFormat="0" applyBorder="0" applyAlignment="0" applyProtection="0">
      <alignment vertical="center"/>
    </xf>
    <xf numFmtId="0" fontId="13" fillId="16" borderId="0" applyNumberFormat="0" applyBorder="0" applyAlignment="0" applyProtection="0">
      <alignment vertical="center"/>
    </xf>
    <xf numFmtId="0" fontId="3" fillId="0" borderId="0"/>
    <xf numFmtId="0" fontId="3" fillId="0" borderId="0"/>
    <xf numFmtId="0" fontId="46" fillId="2" borderId="0" applyNumberFormat="0" applyBorder="0" applyAlignment="0" applyProtection="0">
      <alignment vertical="center"/>
    </xf>
    <xf numFmtId="0" fontId="53" fillId="8" borderId="0" applyNumberFormat="0" applyBorder="0" applyAlignment="0" applyProtection="0">
      <alignment vertical="center"/>
    </xf>
    <xf numFmtId="0" fontId="13" fillId="5" borderId="0" applyNumberFormat="0" applyBorder="0" applyAlignment="0" applyProtection="0">
      <alignment vertical="center"/>
    </xf>
    <xf numFmtId="0" fontId="48" fillId="23" borderId="0" applyNumberFormat="0" applyBorder="0" applyAlignment="0" applyProtection="0">
      <alignment vertical="center"/>
    </xf>
    <xf numFmtId="0" fontId="91" fillId="0" borderId="0" applyNumberFormat="0" applyFont="0" applyFill="0" applyBorder="0" applyAlignment="0" applyProtection="0"/>
    <xf numFmtId="0" fontId="13" fillId="8" borderId="0" applyNumberFormat="0" applyBorder="0" applyAlignment="0" applyProtection="0">
      <alignment vertical="center"/>
    </xf>
    <xf numFmtId="0" fontId="13" fillId="12" borderId="0" applyNumberFormat="0" applyBorder="0" applyAlignment="0" applyProtection="0">
      <alignment vertical="center"/>
    </xf>
    <xf numFmtId="0" fontId="13" fillId="8" borderId="0" applyNumberFormat="0" applyBorder="0" applyAlignment="0" applyProtection="0">
      <alignment vertical="center"/>
    </xf>
    <xf numFmtId="0" fontId="46" fillId="2" borderId="0" applyNumberFormat="0" applyBorder="0" applyAlignment="0" applyProtection="0">
      <alignment vertical="center"/>
    </xf>
    <xf numFmtId="0" fontId="47" fillId="5" borderId="0" applyNumberFormat="0" applyBorder="0" applyAlignment="0" applyProtection="0">
      <alignment vertical="center"/>
    </xf>
    <xf numFmtId="0" fontId="46" fillId="8" borderId="0" applyNumberFormat="0" applyBorder="0" applyAlignment="0" applyProtection="0">
      <alignment vertical="center"/>
    </xf>
    <xf numFmtId="0" fontId="13" fillId="8" borderId="0" applyNumberFormat="0" applyBorder="0" applyAlignment="0" applyProtection="0">
      <alignment vertical="center"/>
    </xf>
    <xf numFmtId="0" fontId="46" fillId="2"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46" fillId="8" borderId="0" applyNumberFormat="0" applyBorder="0" applyAlignment="0" applyProtection="0">
      <alignment vertical="center"/>
    </xf>
    <xf numFmtId="0" fontId="13" fillId="8" borderId="0" applyNumberFormat="0" applyBorder="0" applyAlignment="0" applyProtection="0">
      <alignment vertical="center"/>
    </xf>
    <xf numFmtId="0" fontId="91" fillId="0" borderId="0"/>
    <xf numFmtId="0" fontId="48" fillId="10" borderId="0" applyNumberFormat="0" applyBorder="0" applyAlignment="0" applyProtection="0">
      <alignment vertical="center"/>
    </xf>
    <xf numFmtId="0" fontId="91" fillId="0" borderId="0" applyNumberFormat="0" applyFont="0" applyFill="0" applyBorder="0" applyAlignment="0" applyProtection="0"/>
    <xf numFmtId="0" fontId="48" fillId="3" borderId="0" applyNumberFormat="0" applyBorder="0" applyAlignment="0" applyProtection="0">
      <alignment vertical="center"/>
    </xf>
    <xf numFmtId="0" fontId="13" fillId="12" borderId="0" applyNumberFormat="0" applyBorder="0" applyAlignment="0" applyProtection="0">
      <alignment vertical="center"/>
    </xf>
    <xf numFmtId="0" fontId="13" fillId="8" borderId="0" applyNumberFormat="0" applyBorder="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47" fillId="5" borderId="0" applyNumberFormat="0" applyBorder="0" applyAlignment="0" applyProtection="0">
      <alignment vertical="center"/>
    </xf>
    <xf numFmtId="0" fontId="48" fillId="3" borderId="0" applyNumberFormat="0" applyBorder="0" applyAlignment="0" applyProtection="0">
      <alignment vertical="center"/>
    </xf>
    <xf numFmtId="0" fontId="13" fillId="12" borderId="0" applyNumberFormat="0" applyBorder="0" applyAlignment="0" applyProtection="0">
      <alignment vertical="center"/>
    </xf>
    <xf numFmtId="0" fontId="13" fillId="8" borderId="0" applyNumberFormat="0" applyBorder="0" applyAlignment="0" applyProtection="0">
      <alignment vertical="center"/>
    </xf>
    <xf numFmtId="0" fontId="47" fillId="5" borderId="0" applyNumberFormat="0" applyBorder="0" applyAlignment="0" applyProtection="0">
      <alignment vertical="center"/>
    </xf>
    <xf numFmtId="0" fontId="48" fillId="3" borderId="0" applyNumberFormat="0" applyBorder="0" applyAlignment="0" applyProtection="0">
      <alignment vertical="center"/>
    </xf>
    <xf numFmtId="0" fontId="13" fillId="12" borderId="0" applyNumberFormat="0" applyBorder="0" applyAlignment="0" applyProtection="0">
      <alignment vertical="center"/>
    </xf>
    <xf numFmtId="0" fontId="13" fillId="8" borderId="0" applyNumberFormat="0" applyBorder="0" applyAlignment="0" applyProtection="0">
      <alignment vertical="center"/>
    </xf>
    <xf numFmtId="0" fontId="91" fillId="0" borderId="0"/>
    <xf numFmtId="0" fontId="48" fillId="24" borderId="0" applyNumberFormat="0" applyBorder="0" applyAlignment="0" applyProtection="0">
      <alignment vertical="center"/>
    </xf>
    <xf numFmtId="0" fontId="46" fillId="2" borderId="0" applyNumberFormat="0" applyBorder="0" applyAlignment="0" applyProtection="0">
      <alignment vertical="center"/>
    </xf>
    <xf numFmtId="0" fontId="47" fillId="5" borderId="0" applyNumberFormat="0" applyBorder="0" applyAlignment="0" applyProtection="0">
      <alignment vertical="center"/>
    </xf>
    <xf numFmtId="0" fontId="48" fillId="3" borderId="0" applyNumberFormat="0" applyBorder="0" applyAlignment="0" applyProtection="0">
      <alignment vertical="center"/>
    </xf>
    <xf numFmtId="0" fontId="13" fillId="8" borderId="0" applyNumberFormat="0" applyBorder="0" applyAlignment="0" applyProtection="0">
      <alignment vertical="center"/>
    </xf>
    <xf numFmtId="0" fontId="91" fillId="0" borderId="0"/>
    <xf numFmtId="0" fontId="48" fillId="24" borderId="0" applyNumberFormat="0" applyBorder="0" applyAlignment="0" applyProtection="0">
      <alignment vertical="center"/>
    </xf>
    <xf numFmtId="0" fontId="48" fillId="3" borderId="0" applyNumberFormat="0" applyBorder="0" applyAlignment="0" applyProtection="0">
      <alignment vertical="center"/>
    </xf>
    <xf numFmtId="0" fontId="13" fillId="8" borderId="0" applyNumberFormat="0" applyBorder="0" applyAlignment="0" applyProtection="0">
      <alignment vertical="center"/>
    </xf>
    <xf numFmtId="0" fontId="91" fillId="0" borderId="0" applyNumberFormat="0" applyFont="0" applyFill="0" applyBorder="0" applyAlignment="0" applyProtection="0"/>
    <xf numFmtId="0" fontId="48" fillId="24" borderId="0" applyNumberFormat="0" applyBorder="0" applyAlignment="0" applyProtection="0">
      <alignment vertical="center"/>
    </xf>
    <xf numFmtId="0" fontId="13" fillId="19" borderId="0" applyNumberFormat="0" applyBorder="0" applyAlignment="0" applyProtection="0">
      <alignment vertical="center"/>
    </xf>
    <xf numFmtId="0" fontId="48" fillId="22" borderId="0" applyNumberFormat="0" applyBorder="0" applyAlignment="0" applyProtection="0">
      <alignment vertical="center"/>
    </xf>
    <xf numFmtId="0" fontId="91" fillId="0" borderId="0"/>
    <xf numFmtId="0" fontId="13" fillId="14" borderId="0" applyNumberFormat="0" applyBorder="0" applyAlignment="0" applyProtection="0">
      <alignment vertical="center"/>
    </xf>
    <xf numFmtId="0" fontId="91" fillId="0" borderId="0"/>
    <xf numFmtId="0" fontId="54" fillId="4" borderId="1" applyNumberFormat="0" applyAlignment="0" applyProtection="0">
      <alignment vertical="center"/>
    </xf>
    <xf numFmtId="0" fontId="13" fillId="14" borderId="0" applyNumberFormat="0" applyBorder="0" applyAlignment="0" applyProtection="0">
      <alignment vertical="center"/>
    </xf>
    <xf numFmtId="0" fontId="13" fillId="14" borderId="0" applyNumberFormat="0" applyBorder="0" applyAlignment="0" applyProtection="0">
      <alignment vertical="center"/>
    </xf>
    <xf numFmtId="0" fontId="47" fillId="5" borderId="0" applyNumberFormat="0" applyBorder="0" applyAlignment="0" applyProtection="0">
      <alignment vertical="center"/>
    </xf>
    <xf numFmtId="0" fontId="48" fillId="24" borderId="0" applyNumberFormat="0" applyBorder="0" applyAlignment="0" applyProtection="0">
      <alignment vertical="center"/>
    </xf>
    <xf numFmtId="0" fontId="13" fillId="14" borderId="0" applyNumberFormat="0" applyBorder="0" applyAlignment="0" applyProtection="0">
      <alignment vertical="center"/>
    </xf>
    <xf numFmtId="0" fontId="91" fillId="0" borderId="0"/>
    <xf numFmtId="0" fontId="48" fillId="3" borderId="0" applyNumberFormat="0" applyBorder="0" applyAlignment="0" applyProtection="0">
      <alignment vertical="center"/>
    </xf>
    <xf numFmtId="0" fontId="13" fillId="14" borderId="0" applyNumberFormat="0" applyBorder="0" applyAlignment="0" applyProtection="0">
      <alignment vertical="center"/>
    </xf>
    <xf numFmtId="0" fontId="48" fillId="28" borderId="0" applyNumberFormat="0" applyBorder="0" applyAlignment="0" applyProtection="0">
      <alignment vertical="center"/>
    </xf>
    <xf numFmtId="0" fontId="46" fillId="8" borderId="0" applyNumberFormat="0" applyBorder="0" applyAlignment="0" applyProtection="0">
      <alignment vertical="center"/>
    </xf>
    <xf numFmtId="0" fontId="13" fillId="14" borderId="0" applyNumberFormat="0" applyBorder="0" applyAlignment="0" applyProtection="0">
      <alignment vertical="center"/>
    </xf>
    <xf numFmtId="0" fontId="13" fillId="14" borderId="0" applyNumberFormat="0" applyBorder="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48" fillId="23" borderId="0" applyNumberFormat="0" applyBorder="0" applyAlignment="0" applyProtection="0">
      <alignment vertical="center"/>
    </xf>
    <xf numFmtId="0" fontId="13" fillId="14" borderId="0" applyNumberFormat="0" applyBorder="0" applyAlignment="0" applyProtection="0">
      <alignment vertical="center"/>
    </xf>
    <xf numFmtId="0" fontId="13" fillId="14" borderId="0" applyNumberFormat="0" applyBorder="0" applyAlignment="0" applyProtection="0">
      <alignment vertical="center"/>
    </xf>
    <xf numFmtId="0" fontId="47" fillId="5" borderId="0" applyNumberFormat="0" applyBorder="0" applyAlignment="0" applyProtection="0">
      <alignment vertical="center"/>
    </xf>
    <xf numFmtId="0" fontId="47" fillId="5" borderId="0" applyNumberFormat="0" applyBorder="0" applyAlignment="0" applyProtection="0">
      <alignment vertical="center"/>
    </xf>
    <xf numFmtId="0" fontId="13" fillId="14" borderId="0" applyNumberFormat="0" applyBorder="0" applyAlignment="0" applyProtection="0">
      <alignment vertical="center"/>
    </xf>
    <xf numFmtId="0" fontId="48" fillId="23" borderId="0" applyNumberFormat="0" applyBorder="0" applyAlignment="0" applyProtection="0">
      <alignment vertical="center"/>
    </xf>
    <xf numFmtId="0" fontId="13" fillId="14" borderId="0" applyNumberFormat="0" applyBorder="0" applyAlignment="0" applyProtection="0">
      <alignment vertical="center"/>
    </xf>
    <xf numFmtId="0" fontId="48" fillId="24" borderId="0" applyNumberFormat="0" applyBorder="0" applyAlignment="0" applyProtection="0">
      <alignment vertical="center"/>
    </xf>
    <xf numFmtId="0" fontId="48" fillId="23" borderId="0" applyNumberFormat="0" applyBorder="0" applyAlignment="0" applyProtection="0">
      <alignment vertical="center"/>
    </xf>
    <xf numFmtId="0" fontId="68" fillId="5" borderId="0" applyNumberFormat="0" applyBorder="0" applyAlignment="0" applyProtection="0">
      <alignment vertical="center"/>
    </xf>
    <xf numFmtId="0" fontId="13" fillId="14" borderId="0" applyNumberFormat="0" applyBorder="0" applyAlignment="0" applyProtection="0">
      <alignment vertical="center"/>
    </xf>
    <xf numFmtId="0" fontId="48" fillId="23" borderId="0" applyNumberFormat="0" applyBorder="0" applyAlignment="0" applyProtection="0">
      <alignment vertical="center"/>
    </xf>
    <xf numFmtId="0" fontId="13" fillId="14" borderId="0" applyNumberFormat="0" applyBorder="0" applyAlignment="0" applyProtection="0">
      <alignment vertical="center"/>
    </xf>
    <xf numFmtId="0" fontId="61" fillId="20" borderId="0" applyNumberFormat="0" applyBorder="0" applyAlignment="0" applyProtection="0"/>
    <xf numFmtId="0" fontId="91" fillId="0" borderId="0"/>
    <xf numFmtId="0" fontId="47" fillId="5" borderId="0" applyNumberFormat="0" applyBorder="0" applyAlignment="0" applyProtection="0">
      <alignment vertical="center"/>
    </xf>
    <xf numFmtId="0" fontId="50" fillId="18" borderId="0" applyNumberFormat="0" applyBorder="0" applyAlignment="0" applyProtection="0"/>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91" fillId="0" borderId="0"/>
    <xf numFmtId="0" fontId="46" fillId="2" borderId="0" applyNumberFormat="0" applyBorder="0" applyAlignment="0" applyProtection="0">
      <alignment vertical="center"/>
    </xf>
    <xf numFmtId="0" fontId="91" fillId="0" borderId="0"/>
    <xf numFmtId="0" fontId="46" fillId="2" borderId="0" applyNumberFormat="0" applyBorder="0" applyAlignment="0" applyProtection="0">
      <alignment vertical="center"/>
    </xf>
    <xf numFmtId="0" fontId="13" fillId="16" borderId="0" applyNumberFormat="0" applyBorder="0" applyAlignment="0" applyProtection="0">
      <alignment vertical="center"/>
    </xf>
    <xf numFmtId="0" fontId="91" fillId="0" borderId="0" applyNumberFormat="0" applyFont="0" applyFill="0" applyBorder="0" applyAlignment="0" applyProtection="0"/>
    <xf numFmtId="0" fontId="46" fillId="2"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48" fillId="4" borderId="0" applyNumberFormat="0" applyBorder="0" applyAlignment="0" applyProtection="0">
      <alignment vertical="center"/>
    </xf>
    <xf numFmtId="0" fontId="91" fillId="0" borderId="0" applyNumberFormat="0" applyFont="0" applyFill="0" applyBorder="0" applyAlignment="0" applyProtection="0"/>
    <xf numFmtId="0" fontId="91" fillId="0" borderId="0"/>
    <xf numFmtId="0" fontId="46" fillId="2" borderId="0" applyNumberFormat="0" applyBorder="0" applyAlignment="0" applyProtection="0">
      <alignment vertical="center"/>
    </xf>
    <xf numFmtId="0" fontId="91" fillId="0" borderId="0"/>
    <xf numFmtId="0" fontId="46" fillId="2" borderId="0" applyNumberFormat="0" applyBorder="0" applyAlignment="0" applyProtection="0">
      <alignment vertical="center"/>
    </xf>
    <xf numFmtId="0" fontId="13" fillId="16" borderId="0" applyNumberFormat="0" applyBorder="0" applyAlignment="0" applyProtection="0">
      <alignment vertical="center"/>
    </xf>
    <xf numFmtId="0" fontId="46" fillId="2" borderId="0" applyNumberFormat="0" applyBorder="0" applyAlignment="0" applyProtection="0">
      <alignment vertical="center"/>
    </xf>
    <xf numFmtId="0" fontId="47" fillId="5" borderId="0" applyNumberFormat="0" applyBorder="0" applyAlignment="0" applyProtection="0">
      <alignment vertical="center"/>
    </xf>
    <xf numFmtId="0" fontId="13" fillId="4" borderId="0" applyNumberFormat="0" applyBorder="0" applyAlignment="0" applyProtection="0">
      <alignment vertical="center"/>
    </xf>
    <xf numFmtId="0" fontId="91" fillId="0" borderId="0"/>
    <xf numFmtId="0" fontId="46" fillId="2" borderId="0" applyNumberFormat="0" applyBorder="0" applyAlignment="0" applyProtection="0">
      <alignment vertical="center"/>
    </xf>
    <xf numFmtId="0" fontId="91" fillId="0" borderId="0"/>
    <xf numFmtId="0" fontId="13" fillId="16" borderId="0" applyNumberFormat="0" applyBorder="0" applyAlignment="0" applyProtection="0">
      <alignment vertical="center"/>
    </xf>
    <xf numFmtId="0" fontId="46" fillId="2" borderId="0" applyNumberFormat="0" applyBorder="0" applyAlignment="0" applyProtection="0">
      <alignment vertical="center"/>
    </xf>
    <xf numFmtId="0" fontId="61" fillId="20" borderId="0" applyNumberFormat="0" applyBorder="0" applyAlignment="0" applyProtection="0"/>
    <xf numFmtId="0" fontId="13" fillId="4" borderId="0" applyNumberFormat="0" applyBorder="0" applyAlignment="0" applyProtection="0">
      <alignment vertical="center"/>
    </xf>
    <xf numFmtId="37" fontId="72" fillId="0" borderId="0"/>
    <xf numFmtId="0" fontId="66" fillId="17" borderId="5" applyNumberFormat="0" applyAlignment="0" applyProtection="0">
      <alignment vertical="center"/>
    </xf>
    <xf numFmtId="0" fontId="61" fillId="20" borderId="0" applyNumberFormat="0" applyBorder="0" applyAlignment="0" applyProtection="0"/>
    <xf numFmtId="0" fontId="13" fillId="4" borderId="0" applyNumberFormat="0" applyBorder="0" applyAlignment="0" applyProtection="0">
      <alignment vertical="center"/>
    </xf>
    <xf numFmtId="0" fontId="46" fillId="2" borderId="0" applyNumberFormat="0" applyBorder="0" applyAlignment="0" applyProtection="0">
      <alignment vertical="center"/>
    </xf>
    <xf numFmtId="0" fontId="61" fillId="20" borderId="0" applyNumberFormat="0" applyBorder="0" applyAlignment="0" applyProtection="0"/>
    <xf numFmtId="0" fontId="13" fillId="4" borderId="0" applyNumberFormat="0" applyBorder="0" applyAlignment="0" applyProtection="0">
      <alignment vertical="center"/>
    </xf>
    <xf numFmtId="0" fontId="91" fillId="0" borderId="0" applyNumberFormat="0" applyFont="0" applyFill="0" applyBorder="0" applyAlignment="0" applyProtection="0"/>
    <xf numFmtId="0" fontId="48" fillId="10"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46" fillId="2" borderId="0" applyNumberFormat="0" applyBorder="0" applyAlignment="0" applyProtection="0">
      <alignment vertical="center"/>
    </xf>
    <xf numFmtId="0" fontId="91" fillId="0" borderId="0"/>
    <xf numFmtId="0" fontId="13" fillId="4" borderId="0" applyNumberFormat="0" applyBorder="0" applyAlignment="0" applyProtection="0">
      <alignment vertical="center"/>
    </xf>
    <xf numFmtId="0" fontId="91" fillId="0" borderId="0"/>
    <xf numFmtId="0" fontId="48" fillId="10"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91" fillId="0" borderId="0"/>
    <xf numFmtId="0" fontId="46" fillId="2" borderId="0" applyNumberFormat="0" applyBorder="0" applyAlignment="0" applyProtection="0">
      <alignment vertical="center"/>
    </xf>
    <xf numFmtId="0" fontId="48" fillId="9" borderId="0" applyNumberFormat="0" applyBorder="0" applyAlignment="0" applyProtection="0">
      <alignment vertical="center"/>
    </xf>
    <xf numFmtId="0" fontId="91" fillId="0" borderId="0"/>
    <xf numFmtId="0" fontId="53" fillId="8" borderId="0" applyNumberFormat="0" applyBorder="0" applyAlignment="0" applyProtection="0">
      <alignment vertical="center"/>
    </xf>
    <xf numFmtId="0" fontId="46" fillId="2" borderId="0" applyNumberFormat="0" applyBorder="0" applyAlignment="0" applyProtection="0">
      <alignment vertical="center"/>
    </xf>
    <xf numFmtId="0" fontId="91" fillId="0" borderId="0"/>
    <xf numFmtId="0" fontId="47" fillId="5" borderId="0" applyNumberFormat="0" applyBorder="0" applyAlignment="0" applyProtection="0">
      <alignment vertical="center"/>
    </xf>
    <xf numFmtId="0" fontId="13" fillId="16"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46" fillId="2" borderId="0" applyNumberFormat="0" applyBorder="0" applyAlignment="0" applyProtection="0">
      <alignment vertical="center"/>
    </xf>
    <xf numFmtId="0" fontId="13" fillId="4" borderId="0" applyNumberFormat="0" applyBorder="0" applyAlignment="0" applyProtection="0">
      <alignment vertical="center"/>
    </xf>
    <xf numFmtId="0" fontId="91" fillId="0" borderId="0"/>
    <xf numFmtId="0" fontId="47" fillId="5" borderId="0" applyNumberFormat="0" applyBorder="0" applyAlignment="0" applyProtection="0">
      <alignment vertical="center"/>
    </xf>
    <xf numFmtId="0" fontId="46" fillId="2" borderId="0" applyNumberFormat="0" applyBorder="0" applyAlignment="0" applyProtection="0">
      <alignment vertical="center"/>
    </xf>
    <xf numFmtId="0" fontId="48" fillId="9" borderId="0" applyNumberFormat="0" applyBorder="0" applyAlignment="0" applyProtection="0">
      <alignment vertical="center"/>
    </xf>
    <xf numFmtId="0" fontId="13" fillId="4" borderId="0" applyNumberFormat="0" applyBorder="0" applyAlignment="0" applyProtection="0">
      <alignment vertical="center"/>
    </xf>
    <xf numFmtId="0" fontId="48" fillId="24" borderId="0" applyNumberFormat="0" applyBorder="0" applyAlignment="0" applyProtection="0">
      <alignment vertical="center"/>
    </xf>
    <xf numFmtId="0" fontId="46" fillId="2" borderId="0" applyNumberFormat="0" applyBorder="0" applyAlignment="0" applyProtection="0">
      <alignment vertical="center"/>
    </xf>
    <xf numFmtId="0" fontId="91" fillId="0" borderId="0"/>
    <xf numFmtId="0" fontId="91" fillId="0" borderId="0"/>
    <xf numFmtId="0" fontId="53" fillId="8" borderId="0" applyNumberFormat="0" applyBorder="0" applyAlignment="0" applyProtection="0">
      <alignment vertical="center"/>
    </xf>
    <xf numFmtId="0" fontId="46" fillId="2" borderId="0" applyNumberFormat="0" applyBorder="0" applyAlignment="0" applyProtection="0">
      <alignment vertical="center"/>
    </xf>
    <xf numFmtId="0" fontId="91" fillId="0" borderId="0"/>
    <xf numFmtId="0" fontId="91" fillId="0" borderId="0" applyNumberFormat="0" applyFont="0" applyFill="0" applyBorder="0" applyAlignment="0" applyProtection="0"/>
    <xf numFmtId="0" fontId="91" fillId="0" borderId="0"/>
    <xf numFmtId="0" fontId="13" fillId="16" borderId="0" applyNumberFormat="0" applyBorder="0" applyAlignment="0" applyProtection="0">
      <alignment vertical="center"/>
    </xf>
    <xf numFmtId="0" fontId="50" fillId="31" borderId="0" applyNumberFormat="0" applyBorder="0" applyAlignment="0" applyProtection="0"/>
    <xf numFmtId="0" fontId="46" fillId="2" borderId="0" applyNumberFormat="0" applyBorder="0" applyAlignment="0" applyProtection="0">
      <alignment vertical="center"/>
    </xf>
    <xf numFmtId="0" fontId="91" fillId="0" borderId="0" applyNumberFormat="0" applyFont="0" applyFill="0" applyBorder="0" applyAlignment="0" applyProtection="0"/>
    <xf numFmtId="0" fontId="48" fillId="9" borderId="0" applyNumberFormat="0" applyBorder="0" applyAlignment="0" applyProtection="0">
      <alignment vertical="center"/>
    </xf>
    <xf numFmtId="0" fontId="91" fillId="0" borderId="0"/>
    <xf numFmtId="0" fontId="91" fillId="0" borderId="0" applyNumberFormat="0" applyFont="0" applyFill="0" applyBorder="0" applyAlignment="0" applyProtection="0"/>
    <xf numFmtId="0" fontId="46" fillId="2" borderId="0" applyNumberFormat="0" applyBorder="0" applyAlignment="0" applyProtection="0">
      <alignment vertical="center"/>
    </xf>
    <xf numFmtId="0" fontId="91" fillId="0" borderId="0" applyNumberFormat="0" applyFont="0" applyFill="0" applyBorder="0" applyAlignment="0" applyProtection="0"/>
    <xf numFmtId="0" fontId="13" fillId="28" borderId="0" applyNumberFormat="0" applyBorder="0" applyAlignment="0" applyProtection="0">
      <alignment vertical="center"/>
    </xf>
    <xf numFmtId="0" fontId="91" fillId="0" borderId="0"/>
    <xf numFmtId="0" fontId="46" fillId="2" borderId="0" applyNumberFormat="0" applyBorder="0" applyAlignment="0" applyProtection="0">
      <alignment vertical="center"/>
    </xf>
    <xf numFmtId="0" fontId="13" fillId="4" borderId="0" applyNumberFormat="0" applyBorder="0" applyAlignment="0" applyProtection="0">
      <alignment vertical="center"/>
    </xf>
    <xf numFmtId="0" fontId="91" fillId="0" borderId="0"/>
    <xf numFmtId="0" fontId="91" fillId="0" borderId="0" applyNumberFormat="0" applyFont="0" applyFill="0" applyBorder="0" applyAlignment="0" applyProtection="0"/>
    <xf numFmtId="0" fontId="46" fillId="2" borderId="0" applyNumberFormat="0" applyBorder="0" applyAlignment="0" applyProtection="0">
      <alignment vertical="center"/>
    </xf>
    <xf numFmtId="0" fontId="48" fillId="9" borderId="0" applyNumberFormat="0" applyBorder="0" applyAlignment="0" applyProtection="0">
      <alignment vertical="center"/>
    </xf>
    <xf numFmtId="0" fontId="13" fillId="4" borderId="0" applyNumberFormat="0" applyBorder="0" applyAlignment="0" applyProtection="0">
      <alignment vertical="center"/>
    </xf>
    <xf numFmtId="0" fontId="13" fillId="26" borderId="0" applyNumberFormat="0" applyBorder="0" applyAlignment="0" applyProtection="0">
      <alignment vertical="center"/>
    </xf>
    <xf numFmtId="0" fontId="48" fillId="28" borderId="0" applyNumberFormat="0" applyBorder="0" applyAlignment="0" applyProtection="0">
      <alignment vertical="center"/>
    </xf>
    <xf numFmtId="0" fontId="46" fillId="8" borderId="0" applyNumberFormat="0" applyBorder="0" applyAlignment="0" applyProtection="0">
      <alignment vertical="center"/>
    </xf>
    <xf numFmtId="0" fontId="91" fillId="0" borderId="0" applyNumberFormat="0" applyFont="0" applyFill="0" applyBorder="0" applyAlignment="0" applyProtection="0"/>
    <xf numFmtId="0" fontId="13" fillId="26" borderId="0" applyNumberFormat="0" applyBorder="0" applyAlignment="0" applyProtection="0">
      <alignment vertical="center"/>
    </xf>
    <xf numFmtId="0" fontId="48" fillId="28" borderId="0" applyNumberFormat="0" applyBorder="0" applyAlignment="0" applyProtection="0">
      <alignment vertical="center"/>
    </xf>
    <xf numFmtId="0" fontId="46" fillId="8" borderId="0" applyNumberFormat="0" applyBorder="0" applyAlignment="0" applyProtection="0">
      <alignment vertical="center"/>
    </xf>
    <xf numFmtId="0" fontId="91" fillId="0" borderId="0"/>
    <xf numFmtId="0" fontId="18" fillId="21" borderId="0" applyNumberFormat="0" applyBorder="0" applyAlignment="0" applyProtection="0"/>
    <xf numFmtId="0" fontId="91" fillId="0" borderId="0"/>
    <xf numFmtId="0" fontId="91" fillId="0" borderId="0"/>
    <xf numFmtId="0" fontId="13" fillId="3" borderId="0" applyNumberFormat="0" applyBorder="0" applyAlignment="0" applyProtection="0">
      <alignment vertical="center"/>
    </xf>
    <xf numFmtId="0" fontId="46" fillId="8" borderId="0" applyNumberFormat="0" applyBorder="0" applyAlignment="0" applyProtection="0">
      <alignment vertical="center"/>
    </xf>
    <xf numFmtId="0" fontId="13" fillId="12" borderId="0" applyNumberFormat="0" applyBorder="0" applyAlignment="0" applyProtection="0">
      <alignment vertical="center"/>
    </xf>
    <xf numFmtId="0" fontId="91" fillId="0" borderId="0" applyNumberFormat="0" applyFont="0" applyFill="0" applyBorder="0" applyAlignment="0" applyProtection="0"/>
    <xf numFmtId="0" fontId="91" fillId="0" borderId="0" applyNumberFormat="0" applyFont="0" applyFill="0" applyBorder="0" applyAlignment="0" applyProtection="0"/>
    <xf numFmtId="0" fontId="47" fillId="5" borderId="0" applyNumberFormat="0" applyBorder="0" applyAlignment="0" applyProtection="0">
      <alignment vertical="center"/>
    </xf>
    <xf numFmtId="0" fontId="13" fillId="3" borderId="0" applyNumberFormat="0" applyBorder="0" applyAlignment="0" applyProtection="0">
      <alignment vertical="center"/>
    </xf>
    <xf numFmtId="0" fontId="91" fillId="0" borderId="0"/>
    <xf numFmtId="0" fontId="46" fillId="2" borderId="0" applyNumberFormat="0" applyBorder="0" applyAlignment="0" applyProtection="0">
      <alignment vertical="center"/>
    </xf>
    <xf numFmtId="0" fontId="91" fillId="0" borderId="0"/>
    <xf numFmtId="0" fontId="13" fillId="19" borderId="0" applyNumberFormat="0" applyBorder="0" applyAlignment="0" applyProtection="0">
      <alignment vertical="center"/>
    </xf>
    <xf numFmtId="0" fontId="13" fillId="12" borderId="0" applyNumberFormat="0" applyBorder="0" applyAlignment="0" applyProtection="0">
      <alignment vertical="center"/>
    </xf>
    <xf numFmtId="0" fontId="91" fillId="0" borderId="0"/>
    <xf numFmtId="0" fontId="13" fillId="2" borderId="0" applyNumberFormat="0" applyBorder="0" applyAlignment="0" applyProtection="0">
      <alignment vertical="center"/>
    </xf>
    <xf numFmtId="0" fontId="46" fillId="2" borderId="0" applyNumberFormat="0" applyBorder="0" applyAlignment="0" applyProtection="0">
      <alignment vertical="center"/>
    </xf>
    <xf numFmtId="0" fontId="48" fillId="10" borderId="0" applyNumberFormat="0" applyBorder="0" applyAlignment="0" applyProtection="0">
      <alignment vertical="center"/>
    </xf>
    <xf numFmtId="0" fontId="46" fillId="2" borderId="0" applyNumberFormat="0" applyBorder="0" applyAlignment="0" applyProtection="0">
      <alignment vertical="center"/>
    </xf>
    <xf numFmtId="0" fontId="61" fillId="20" borderId="0" applyNumberFormat="0" applyBorder="0" applyAlignment="0" applyProtection="0"/>
    <xf numFmtId="0" fontId="13" fillId="4" borderId="0" applyNumberFormat="0" applyBorder="0" applyAlignment="0" applyProtection="0">
      <alignment vertical="center"/>
    </xf>
    <xf numFmtId="0" fontId="46" fillId="8" borderId="0" applyNumberFormat="0" applyBorder="0" applyAlignment="0" applyProtection="0">
      <alignment vertical="center"/>
    </xf>
    <xf numFmtId="0" fontId="91" fillId="0" borderId="0"/>
    <xf numFmtId="0" fontId="48" fillId="24" borderId="0" applyNumberFormat="0" applyBorder="0" applyAlignment="0" applyProtection="0">
      <alignment vertical="center"/>
    </xf>
    <xf numFmtId="0" fontId="61" fillId="20" borderId="0" applyNumberFormat="0" applyBorder="0" applyAlignment="0" applyProtection="0"/>
    <xf numFmtId="0" fontId="13" fillId="4" borderId="0" applyNumberFormat="0" applyBorder="0" applyAlignment="0" applyProtection="0">
      <alignment vertical="center"/>
    </xf>
    <xf numFmtId="0" fontId="13" fillId="5" borderId="0" applyNumberFormat="0" applyBorder="0" applyAlignment="0" applyProtection="0">
      <alignment vertical="center"/>
    </xf>
    <xf numFmtId="0" fontId="27" fillId="0" borderId="0">
      <alignment vertical="center"/>
    </xf>
    <xf numFmtId="0" fontId="27" fillId="0" borderId="0">
      <alignment vertical="center"/>
    </xf>
    <xf numFmtId="0" fontId="73" fillId="0" borderId="9" applyNumberFormat="0" applyFill="0" applyAlignment="0" applyProtection="0">
      <alignment vertical="center"/>
    </xf>
    <xf numFmtId="0" fontId="47" fillId="5" borderId="0" applyNumberFormat="0" applyBorder="0" applyAlignment="0" applyProtection="0">
      <alignment vertical="center"/>
    </xf>
    <xf numFmtId="0" fontId="46" fillId="2" borderId="0" applyNumberFormat="0" applyBorder="0" applyAlignment="0" applyProtection="0">
      <alignment vertical="center"/>
    </xf>
    <xf numFmtId="0" fontId="48" fillId="11" borderId="0" applyNumberFormat="0" applyBorder="0" applyAlignment="0" applyProtection="0">
      <alignment vertical="center"/>
    </xf>
    <xf numFmtId="0" fontId="91" fillId="0" borderId="0"/>
    <xf numFmtId="0" fontId="46" fillId="2" borderId="0" applyNumberFormat="0" applyBorder="0" applyAlignment="0" applyProtection="0">
      <alignment vertical="center"/>
    </xf>
    <xf numFmtId="0" fontId="13" fillId="5" borderId="0" applyNumberFormat="0" applyBorder="0" applyAlignment="0" applyProtection="0">
      <alignment vertical="center"/>
    </xf>
    <xf numFmtId="0" fontId="73" fillId="0" borderId="9" applyNumberFormat="0" applyFill="0" applyAlignment="0" applyProtection="0">
      <alignment vertical="center"/>
    </xf>
    <xf numFmtId="0" fontId="91" fillId="0" borderId="0"/>
    <xf numFmtId="0" fontId="91" fillId="0" borderId="0" applyNumberFormat="0" applyFont="0" applyFill="0" applyBorder="0" applyAlignment="0" applyProtection="0"/>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48" fillId="11" borderId="0" applyNumberFormat="0" applyBorder="0" applyAlignment="0" applyProtection="0">
      <alignment vertical="center"/>
    </xf>
    <xf numFmtId="0" fontId="13" fillId="6" borderId="0" applyNumberFormat="0" applyBorder="0" applyAlignment="0" applyProtection="0">
      <alignment vertical="center"/>
    </xf>
    <xf numFmtId="0" fontId="48" fillId="29" borderId="0" applyNumberFormat="0" applyBorder="0" applyAlignment="0" applyProtection="0">
      <alignment vertical="center"/>
    </xf>
    <xf numFmtId="0" fontId="73" fillId="0" borderId="9" applyNumberFormat="0" applyFill="0" applyAlignment="0" applyProtection="0">
      <alignment vertical="center"/>
    </xf>
    <xf numFmtId="0" fontId="13" fillId="6" borderId="0" applyNumberFormat="0" applyBorder="0" applyAlignment="0" applyProtection="0">
      <alignment vertical="center"/>
    </xf>
    <xf numFmtId="0" fontId="13" fillId="8" borderId="0" applyNumberFormat="0" applyBorder="0" applyAlignment="0" applyProtection="0">
      <alignment vertical="center"/>
    </xf>
    <xf numFmtId="0" fontId="46" fillId="2" borderId="0" applyNumberFormat="0" applyBorder="0" applyAlignment="0" applyProtection="0">
      <alignment vertical="center"/>
    </xf>
    <xf numFmtId="0" fontId="91" fillId="0" borderId="0"/>
    <xf numFmtId="0" fontId="53" fillId="8" borderId="0" applyNumberFormat="0" applyBorder="0" applyAlignment="0" applyProtection="0">
      <alignment vertical="center"/>
    </xf>
    <xf numFmtId="0" fontId="48" fillId="29" borderId="0" applyNumberFormat="0" applyBorder="0" applyAlignment="0" applyProtection="0">
      <alignment vertical="center"/>
    </xf>
    <xf numFmtId="0" fontId="91" fillId="0" borderId="0"/>
    <xf numFmtId="0" fontId="13" fillId="8" borderId="0" applyNumberFormat="0" applyBorder="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48" fillId="29"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46" fillId="8" borderId="0" applyNumberFormat="0" applyBorder="0" applyAlignment="0" applyProtection="0">
      <alignment vertical="center"/>
    </xf>
    <xf numFmtId="0" fontId="13" fillId="19" borderId="0" applyNumberFormat="0" applyBorder="0" applyAlignment="0" applyProtection="0">
      <alignment vertical="center"/>
    </xf>
    <xf numFmtId="0" fontId="13" fillId="14" borderId="0" applyNumberFormat="0" applyBorder="0" applyAlignment="0" applyProtection="0">
      <alignment vertical="center"/>
    </xf>
    <xf numFmtId="0" fontId="13" fillId="14" borderId="0" applyNumberFormat="0" applyBorder="0" applyAlignment="0" applyProtection="0">
      <alignment vertical="center"/>
    </xf>
    <xf numFmtId="0" fontId="13" fillId="14" borderId="0" applyNumberFormat="0" applyBorder="0" applyAlignment="0" applyProtection="0">
      <alignment vertical="center"/>
    </xf>
    <xf numFmtId="0" fontId="48" fillId="4" borderId="0" applyNumberFormat="0" applyBorder="0" applyAlignment="0" applyProtection="0">
      <alignment vertical="center"/>
    </xf>
    <xf numFmtId="0" fontId="46" fillId="2" borderId="0" applyNumberFormat="0" applyBorder="0" applyAlignment="0" applyProtection="0">
      <alignment vertical="center"/>
    </xf>
    <xf numFmtId="0" fontId="13" fillId="19" borderId="0" applyNumberFormat="0" applyBorder="0" applyAlignment="0" applyProtection="0">
      <alignment vertical="center"/>
    </xf>
    <xf numFmtId="0" fontId="13" fillId="4" borderId="0" applyNumberFormat="0" applyBorder="0" applyAlignment="0" applyProtection="0">
      <alignment vertical="center"/>
    </xf>
    <xf numFmtId="0" fontId="13" fillId="9" borderId="0" applyNumberFormat="0" applyBorder="0" applyAlignment="0" applyProtection="0">
      <alignment vertical="center"/>
    </xf>
    <xf numFmtId="0" fontId="46" fillId="2" borderId="0" applyNumberFormat="0" applyBorder="0" applyAlignment="0" applyProtection="0">
      <alignment vertical="center"/>
    </xf>
    <xf numFmtId="0" fontId="91" fillId="0" borderId="0"/>
    <xf numFmtId="0" fontId="18" fillId="21" borderId="0" applyNumberFormat="0" applyBorder="0" applyAlignment="0" applyProtection="0"/>
    <xf numFmtId="0" fontId="13" fillId="4" borderId="0" applyNumberFormat="0" applyBorder="0" applyAlignment="0" applyProtection="0">
      <alignment vertical="center"/>
    </xf>
    <xf numFmtId="0" fontId="13" fillId="9" borderId="0" applyNumberFormat="0" applyBorder="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91" fillId="0" borderId="0"/>
    <xf numFmtId="0" fontId="66" fillId="17" borderId="5" applyNumberFormat="0" applyAlignment="0" applyProtection="0">
      <alignment vertical="center"/>
    </xf>
    <xf numFmtId="0" fontId="91" fillId="0" borderId="0"/>
    <xf numFmtId="0" fontId="74" fillId="5" borderId="0" applyNumberFormat="0" applyBorder="0" applyAlignment="0" applyProtection="0">
      <alignment vertical="center"/>
    </xf>
    <xf numFmtId="0" fontId="18" fillId="21" borderId="0" applyNumberFormat="0" applyBorder="0" applyAlignment="0" applyProtection="0"/>
    <xf numFmtId="0" fontId="13" fillId="4" borderId="0" applyNumberFormat="0" applyBorder="0" applyAlignment="0" applyProtection="0">
      <alignment vertical="center"/>
    </xf>
    <xf numFmtId="0" fontId="54" fillId="4" borderId="1" applyNumberFormat="0" applyAlignment="0" applyProtection="0">
      <alignment vertical="center"/>
    </xf>
    <xf numFmtId="0" fontId="13" fillId="16" borderId="0" applyNumberFormat="0" applyBorder="0" applyAlignment="0" applyProtection="0">
      <alignment vertical="center"/>
    </xf>
    <xf numFmtId="0" fontId="13" fillId="16" borderId="0" applyNumberFormat="0" applyBorder="0" applyAlignment="0" applyProtection="0">
      <alignment vertical="center"/>
    </xf>
    <xf numFmtId="0" fontId="46" fillId="8" borderId="0" applyNumberFormat="0" applyBorder="0" applyAlignment="0" applyProtection="0">
      <alignment vertical="center"/>
    </xf>
    <xf numFmtId="0" fontId="91" fillId="0" borderId="0">
      <alignment vertical="center"/>
    </xf>
    <xf numFmtId="0" fontId="91" fillId="0" borderId="0">
      <alignment vertical="center"/>
    </xf>
    <xf numFmtId="0" fontId="64" fillId="9" borderId="1" applyNumberFormat="0" applyAlignment="0" applyProtection="0">
      <alignment vertical="center"/>
    </xf>
    <xf numFmtId="0" fontId="13" fillId="16" borderId="0" applyNumberFormat="0" applyBorder="0" applyAlignment="0" applyProtection="0">
      <alignment vertical="center"/>
    </xf>
    <xf numFmtId="0" fontId="71" fillId="2" borderId="0" applyNumberFormat="0" applyBorder="0" applyAlignment="0" applyProtection="0">
      <alignment vertical="center"/>
    </xf>
    <xf numFmtId="0" fontId="46" fillId="8" borderId="0" applyNumberFormat="0" applyBorder="0" applyAlignment="0" applyProtection="0">
      <alignment vertical="center"/>
    </xf>
    <xf numFmtId="0" fontId="91" fillId="0" borderId="0" applyNumberFormat="0" applyFont="0" applyFill="0" applyBorder="0" applyAlignment="0" applyProtection="0"/>
    <xf numFmtId="0" fontId="13" fillId="16" borderId="0" applyNumberFormat="0" applyBorder="0" applyAlignment="0" applyProtection="0">
      <alignment vertical="center"/>
    </xf>
    <xf numFmtId="0" fontId="46" fillId="8" borderId="0" applyNumberFormat="0" applyBorder="0" applyAlignment="0" applyProtection="0">
      <alignment vertical="center"/>
    </xf>
    <xf numFmtId="0" fontId="13" fillId="16" borderId="0" applyNumberFormat="0" applyBorder="0" applyAlignment="0" applyProtection="0">
      <alignment vertical="center"/>
    </xf>
    <xf numFmtId="0" fontId="13" fillId="23" borderId="0" applyNumberFormat="0" applyBorder="0" applyAlignment="0" applyProtection="0">
      <alignment vertical="center"/>
    </xf>
    <xf numFmtId="0" fontId="46" fillId="2" borderId="0" applyNumberFormat="0" applyBorder="0" applyAlignment="0" applyProtection="0">
      <alignment vertical="center"/>
    </xf>
    <xf numFmtId="0" fontId="47" fillId="5" borderId="0" applyNumberFormat="0" applyBorder="0" applyAlignment="0" applyProtection="0">
      <alignment vertical="center"/>
    </xf>
    <xf numFmtId="0" fontId="91" fillId="0" borderId="0"/>
    <xf numFmtId="0" fontId="46" fillId="8" borderId="0" applyNumberFormat="0" applyBorder="0" applyAlignment="0" applyProtection="0">
      <alignment vertical="center"/>
    </xf>
    <xf numFmtId="0" fontId="13" fillId="16" borderId="0" applyNumberFormat="0" applyBorder="0" applyAlignment="0" applyProtection="0">
      <alignment vertical="center"/>
    </xf>
    <xf numFmtId="0" fontId="46" fillId="2" borderId="0" applyNumberFormat="0" applyBorder="0" applyAlignment="0" applyProtection="0">
      <alignment vertical="center"/>
    </xf>
    <xf numFmtId="0" fontId="48" fillId="29" borderId="0" applyNumberFormat="0" applyBorder="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91" fillId="0" borderId="0"/>
    <xf numFmtId="0" fontId="46" fillId="8" borderId="0" applyNumberFormat="0" applyBorder="0" applyAlignment="0" applyProtection="0">
      <alignment vertical="center"/>
    </xf>
    <xf numFmtId="0" fontId="13" fillId="16" borderId="0" applyNumberFormat="0" applyBorder="0" applyAlignment="0" applyProtection="0">
      <alignment vertical="center"/>
    </xf>
    <xf numFmtId="0" fontId="46" fillId="2" borderId="0" applyNumberFormat="0" applyBorder="0" applyAlignment="0" applyProtection="0">
      <alignment vertical="center"/>
    </xf>
    <xf numFmtId="0" fontId="91" fillId="0" borderId="0"/>
    <xf numFmtId="0" fontId="48" fillId="10" borderId="0" applyNumberFormat="0" applyBorder="0" applyAlignment="0" applyProtection="0">
      <alignment vertical="center"/>
    </xf>
    <xf numFmtId="0" fontId="13" fillId="16" borderId="0" applyNumberFormat="0" applyBorder="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18" fillId="27" borderId="0" applyNumberFormat="0" applyBorder="0" applyAlignment="0" applyProtection="0"/>
    <xf numFmtId="0" fontId="13" fillId="16" borderId="0" applyNumberFormat="0" applyBorder="0" applyAlignment="0" applyProtection="0">
      <alignment vertical="center"/>
    </xf>
    <xf numFmtId="0" fontId="13" fillId="16" borderId="0" applyNumberFormat="0" applyBorder="0" applyAlignment="0" applyProtection="0">
      <alignment vertical="center"/>
    </xf>
    <xf numFmtId="0" fontId="13" fillId="16" borderId="0" applyNumberFormat="0" applyBorder="0" applyAlignment="0" applyProtection="0">
      <alignment vertical="center"/>
    </xf>
    <xf numFmtId="0" fontId="27" fillId="0" borderId="0">
      <alignment vertical="center"/>
    </xf>
    <xf numFmtId="0" fontId="27" fillId="0" borderId="0">
      <alignment vertical="center"/>
    </xf>
    <xf numFmtId="0" fontId="46" fillId="2" borderId="0" applyNumberFormat="0" applyBorder="0" applyAlignment="0" applyProtection="0">
      <alignment vertical="center"/>
    </xf>
    <xf numFmtId="0" fontId="48" fillId="28" borderId="0" applyNumberFormat="0" applyBorder="0" applyAlignment="0" applyProtection="0">
      <alignment vertical="center"/>
    </xf>
    <xf numFmtId="0" fontId="3" fillId="0" borderId="0">
      <alignment vertical="center"/>
    </xf>
    <xf numFmtId="0" fontId="3" fillId="0" borderId="0">
      <alignment vertical="center"/>
    </xf>
    <xf numFmtId="0" fontId="46" fillId="2" borderId="0" applyNumberFormat="0" applyBorder="0" applyAlignment="0" applyProtection="0">
      <alignment vertical="center"/>
    </xf>
    <xf numFmtId="0" fontId="91" fillId="0" borderId="0"/>
    <xf numFmtId="0" fontId="91" fillId="0" borderId="0"/>
    <xf numFmtId="0" fontId="56" fillId="0" borderId="0" applyNumberFormat="0" applyFill="0" applyBorder="0" applyAlignment="0" applyProtection="0">
      <alignment vertical="center"/>
    </xf>
    <xf numFmtId="0" fontId="47" fillId="5" borderId="0" applyNumberFormat="0" applyBorder="0" applyAlignment="0" applyProtection="0">
      <alignment vertical="center"/>
    </xf>
    <xf numFmtId="0" fontId="13" fillId="16" borderId="0" applyNumberFormat="0" applyBorder="0" applyAlignment="0" applyProtection="0">
      <alignment vertical="center"/>
    </xf>
    <xf numFmtId="0" fontId="91" fillId="0" borderId="0"/>
    <xf numFmtId="0" fontId="13" fillId="3" borderId="0" applyNumberFormat="0" applyBorder="0" applyAlignment="0" applyProtection="0">
      <alignment vertical="center"/>
    </xf>
    <xf numFmtId="0" fontId="46" fillId="2" borderId="0" applyNumberFormat="0" applyBorder="0" applyAlignment="0" applyProtection="0">
      <alignment vertical="center"/>
    </xf>
    <xf numFmtId="0" fontId="91" fillId="0" borderId="0" applyNumberFormat="0" applyFont="0" applyFill="0" applyBorder="0" applyAlignment="0" applyProtection="0"/>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13" fillId="3" borderId="0" applyNumberFormat="0" applyBorder="0" applyAlignment="0" applyProtection="0">
      <alignment vertical="center"/>
    </xf>
    <xf numFmtId="0" fontId="46" fillId="2" borderId="0" applyNumberFormat="0" applyBorder="0" applyAlignment="0" applyProtection="0">
      <alignment vertical="center"/>
    </xf>
    <xf numFmtId="0" fontId="47" fillId="5" borderId="0" applyNumberFormat="0" applyBorder="0" applyAlignment="0" applyProtection="0">
      <alignment vertical="center"/>
    </xf>
    <xf numFmtId="0" fontId="13" fillId="3" borderId="0" applyNumberFormat="0" applyBorder="0" applyAlignment="0" applyProtection="0">
      <alignment vertical="center"/>
    </xf>
    <xf numFmtId="0" fontId="46" fillId="2" borderId="0" applyNumberFormat="0" applyBorder="0" applyAlignment="0" applyProtection="0">
      <alignment vertical="center"/>
    </xf>
    <xf numFmtId="0" fontId="47" fillId="5" borderId="0" applyNumberFormat="0" applyBorder="0" applyAlignment="0" applyProtection="0">
      <alignment vertical="center"/>
    </xf>
    <xf numFmtId="0" fontId="13" fillId="3" borderId="0" applyNumberFormat="0" applyBorder="0" applyAlignment="0" applyProtection="0">
      <alignment vertical="center"/>
    </xf>
    <xf numFmtId="0" fontId="91" fillId="0" borderId="0" applyNumberFormat="0" applyFont="0" applyFill="0" applyBorder="0" applyAlignment="0" applyProtection="0"/>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47" fillId="5" borderId="0" applyNumberFormat="0" applyBorder="0" applyAlignment="0" applyProtection="0">
      <alignment vertical="center"/>
    </xf>
    <xf numFmtId="0" fontId="13" fillId="3" borderId="0" applyNumberFormat="0" applyBorder="0" applyAlignment="0" applyProtection="0">
      <alignment vertical="center"/>
    </xf>
    <xf numFmtId="0" fontId="91" fillId="0" borderId="0"/>
    <xf numFmtId="0" fontId="13" fillId="3" borderId="0" applyNumberFormat="0" applyBorder="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60" fillId="2" borderId="0" applyNumberFormat="0" applyBorder="0" applyAlignment="0" applyProtection="0">
      <alignment vertical="center"/>
    </xf>
    <xf numFmtId="0" fontId="48" fillId="10" borderId="0" applyNumberFormat="0" applyBorder="0" applyAlignment="0" applyProtection="0">
      <alignment vertical="center"/>
    </xf>
    <xf numFmtId="0" fontId="91" fillId="0" borderId="0"/>
    <xf numFmtId="0" fontId="46" fillId="2" borderId="0" applyNumberFormat="0" applyBorder="0" applyAlignment="0" applyProtection="0">
      <alignment vertical="center"/>
    </xf>
    <xf numFmtId="0" fontId="13" fillId="3" borderId="0" applyNumberFormat="0" applyBorder="0" applyAlignment="0" applyProtection="0">
      <alignment vertical="center"/>
    </xf>
    <xf numFmtId="0" fontId="47" fillId="5" borderId="0" applyNumberFormat="0" applyBorder="0" applyAlignment="0" applyProtection="0">
      <alignment vertical="center"/>
    </xf>
    <xf numFmtId="0" fontId="91" fillId="0" borderId="0"/>
    <xf numFmtId="0" fontId="46" fillId="8" borderId="0" applyNumberFormat="0" applyBorder="0" applyAlignment="0" applyProtection="0">
      <alignment vertical="center"/>
    </xf>
    <xf numFmtId="0" fontId="46" fillId="2" borderId="0" applyNumberFormat="0" applyBorder="0" applyAlignment="0" applyProtection="0">
      <alignment vertical="center"/>
    </xf>
    <xf numFmtId="0" fontId="47" fillId="5" borderId="0" applyNumberFormat="0" applyBorder="0" applyAlignment="0" applyProtection="0">
      <alignment vertical="center"/>
    </xf>
    <xf numFmtId="0" fontId="13" fillId="3" borderId="0" applyNumberFormat="0" applyBorder="0" applyAlignment="0" applyProtection="0">
      <alignment vertical="center"/>
    </xf>
    <xf numFmtId="0" fontId="46" fillId="8" borderId="0" applyNumberFormat="0" applyBorder="0" applyAlignment="0" applyProtection="0">
      <alignment vertical="center"/>
    </xf>
    <xf numFmtId="0" fontId="46" fillId="2" borderId="0" applyNumberFormat="0" applyBorder="0" applyAlignment="0" applyProtection="0">
      <alignment vertical="center"/>
    </xf>
    <xf numFmtId="0" fontId="13" fillId="3" borderId="0" applyNumberFormat="0" applyBorder="0" applyAlignment="0" applyProtection="0">
      <alignment vertical="center"/>
    </xf>
    <xf numFmtId="0" fontId="91" fillId="0" borderId="0"/>
    <xf numFmtId="0" fontId="46" fillId="8" borderId="0" applyNumberFormat="0" applyBorder="0" applyAlignment="0" applyProtection="0">
      <alignment vertical="center"/>
    </xf>
    <xf numFmtId="0" fontId="46" fillId="2" borderId="0" applyNumberFormat="0" applyBorder="0" applyAlignment="0" applyProtection="0">
      <alignment vertical="center"/>
    </xf>
    <xf numFmtId="0" fontId="13" fillId="3" borderId="0" applyNumberFormat="0" applyBorder="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48" fillId="10" borderId="0" applyNumberFormat="0" applyBorder="0" applyAlignment="0" applyProtection="0">
      <alignment vertical="center"/>
    </xf>
    <xf numFmtId="0" fontId="61" fillId="20" borderId="0" applyNumberFormat="0" applyBorder="0" applyAlignment="0" applyProtection="0"/>
    <xf numFmtId="0" fontId="46" fillId="8" borderId="0" applyNumberFormat="0" applyBorder="0" applyAlignment="0" applyProtection="0">
      <alignment vertical="center"/>
    </xf>
    <xf numFmtId="0" fontId="46" fillId="2" borderId="0" applyNumberFormat="0" applyBorder="0" applyAlignment="0" applyProtection="0">
      <alignment vertical="center"/>
    </xf>
    <xf numFmtId="0" fontId="56" fillId="0" borderId="0" applyNumberFormat="0" applyFill="0" applyBorder="0" applyAlignment="0" applyProtection="0">
      <alignment vertical="center"/>
    </xf>
    <xf numFmtId="0" fontId="13" fillId="3" borderId="0" applyNumberFormat="0" applyBorder="0" applyAlignment="0" applyProtection="0">
      <alignment vertical="center"/>
    </xf>
    <xf numFmtId="0" fontId="91" fillId="0" borderId="0"/>
    <xf numFmtId="0" fontId="13" fillId="28" borderId="0" applyNumberFormat="0" applyBorder="0" applyAlignment="0" applyProtection="0">
      <alignment vertical="center"/>
    </xf>
    <xf numFmtId="0" fontId="13" fillId="28" borderId="0" applyNumberFormat="0" applyBorder="0" applyAlignment="0" applyProtection="0">
      <alignment vertical="center"/>
    </xf>
    <xf numFmtId="0" fontId="13" fillId="28" borderId="0" applyNumberFormat="0" applyBorder="0" applyAlignment="0" applyProtection="0">
      <alignment vertical="center"/>
    </xf>
    <xf numFmtId="0" fontId="46" fillId="2" borderId="0" applyNumberFormat="0" applyBorder="0" applyAlignment="0" applyProtection="0">
      <alignment vertical="center"/>
    </xf>
    <xf numFmtId="0" fontId="91" fillId="0" borderId="0"/>
    <xf numFmtId="0" fontId="91" fillId="0" borderId="0"/>
    <xf numFmtId="0" fontId="47" fillId="5" borderId="0" applyNumberFormat="0" applyBorder="0" applyAlignment="0" applyProtection="0">
      <alignment vertical="center"/>
    </xf>
    <xf numFmtId="0" fontId="13" fillId="28" borderId="0" applyNumberFormat="0" applyBorder="0" applyAlignment="0" applyProtection="0">
      <alignment vertical="center"/>
    </xf>
    <xf numFmtId="0" fontId="91" fillId="0" borderId="0"/>
    <xf numFmtId="0" fontId="13" fillId="28" borderId="0" applyNumberFormat="0" applyBorder="0" applyAlignment="0" applyProtection="0">
      <alignment vertical="center"/>
    </xf>
    <xf numFmtId="0" fontId="13" fillId="28" borderId="0" applyNumberFormat="0" applyBorder="0" applyAlignment="0" applyProtection="0">
      <alignment vertical="center"/>
    </xf>
    <xf numFmtId="0" fontId="13" fillId="28" borderId="0" applyNumberFormat="0" applyBorder="0" applyAlignment="0" applyProtection="0">
      <alignment vertical="center"/>
    </xf>
    <xf numFmtId="0" fontId="91" fillId="0" borderId="0" applyNumberFormat="0" applyFont="0" applyFill="0" applyBorder="0" applyAlignment="0" applyProtection="0"/>
    <xf numFmtId="0" fontId="91" fillId="0" borderId="0" applyNumberFormat="0" applyFont="0" applyFill="0" applyBorder="0" applyAlignment="0" applyProtection="0"/>
    <xf numFmtId="0" fontId="13" fillId="28" borderId="0" applyNumberFormat="0" applyBorder="0" applyAlignment="0" applyProtection="0">
      <alignment vertical="center"/>
    </xf>
    <xf numFmtId="0" fontId="13" fillId="28" borderId="0" applyNumberFormat="0" applyBorder="0" applyAlignment="0" applyProtection="0">
      <alignment vertical="center"/>
    </xf>
    <xf numFmtId="0" fontId="91" fillId="0" borderId="0" applyNumberFormat="0" applyFont="0" applyFill="0" applyBorder="0" applyAlignment="0" applyProtection="0"/>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48" fillId="11" borderId="0" applyNumberFormat="0" applyBorder="0" applyAlignment="0" applyProtection="0">
      <alignment vertical="center"/>
    </xf>
    <xf numFmtId="0" fontId="46" fillId="8" borderId="0" applyNumberFormat="0" applyBorder="0" applyAlignment="0" applyProtection="0">
      <alignment vertical="center"/>
    </xf>
    <xf numFmtId="0" fontId="56" fillId="0" borderId="0" applyNumberFormat="0" applyFill="0" applyBorder="0" applyAlignment="0" applyProtection="0">
      <alignment vertical="center"/>
    </xf>
    <xf numFmtId="0" fontId="13" fillId="28" borderId="0" applyNumberFormat="0" applyBorder="0" applyAlignment="0" applyProtection="0">
      <alignment vertical="center"/>
    </xf>
    <xf numFmtId="0" fontId="46" fillId="2" borderId="0" applyNumberFormat="0" applyBorder="0" applyAlignment="0" applyProtection="0">
      <alignment vertical="center"/>
    </xf>
    <xf numFmtId="0" fontId="60" fillId="2" borderId="0" applyNumberFormat="0" applyBorder="0" applyAlignment="0" applyProtection="0">
      <alignment vertical="center"/>
    </xf>
    <xf numFmtId="0" fontId="91" fillId="0" borderId="0"/>
    <xf numFmtId="0" fontId="47" fillId="5" borderId="0" applyNumberFormat="0" applyBorder="0" applyAlignment="0" applyProtection="0">
      <alignment vertical="center"/>
    </xf>
    <xf numFmtId="0" fontId="75" fillId="0" borderId="0"/>
    <xf numFmtId="0" fontId="13" fillId="8" borderId="0" applyNumberFormat="0" applyBorder="0" applyAlignment="0" applyProtection="0">
      <alignment vertical="center"/>
    </xf>
    <xf numFmtId="0" fontId="91" fillId="0" borderId="0"/>
    <xf numFmtId="0" fontId="46" fillId="2" borderId="0" applyNumberFormat="0" applyBorder="0" applyAlignment="0" applyProtection="0">
      <alignment vertical="center"/>
    </xf>
    <xf numFmtId="0" fontId="47" fillId="5" borderId="0" applyNumberFormat="0" applyBorder="0" applyAlignment="0" applyProtection="0">
      <alignment vertical="center"/>
    </xf>
    <xf numFmtId="0" fontId="13" fillId="8" borderId="0" applyNumberFormat="0" applyBorder="0" applyAlignment="0" applyProtection="0">
      <alignment vertical="center"/>
    </xf>
    <xf numFmtId="0" fontId="91" fillId="0" borderId="0" applyNumberFormat="0" applyFont="0" applyFill="0" applyBorder="0" applyAlignment="0" applyProtection="0"/>
    <xf numFmtId="0" fontId="13" fillId="8" borderId="0" applyNumberFormat="0" applyBorder="0" applyAlignment="0" applyProtection="0">
      <alignment vertical="center"/>
    </xf>
    <xf numFmtId="0" fontId="91" fillId="0" borderId="0" applyNumberFormat="0" applyFont="0" applyFill="0" applyBorder="0" applyAlignment="0" applyProtection="0"/>
    <xf numFmtId="0" fontId="46" fillId="2" borderId="0" applyNumberFormat="0" applyBorder="0" applyAlignment="0" applyProtection="0">
      <alignment vertical="center"/>
    </xf>
    <xf numFmtId="0" fontId="13" fillId="19" borderId="0" applyNumberFormat="0" applyBorder="0" applyAlignment="0" applyProtection="0">
      <alignment vertical="center"/>
    </xf>
    <xf numFmtId="0" fontId="91" fillId="0" borderId="0"/>
    <xf numFmtId="0" fontId="46" fillId="2" borderId="0" applyNumberFormat="0" applyBorder="0" applyAlignment="0" applyProtection="0">
      <alignment vertical="center"/>
    </xf>
    <xf numFmtId="0" fontId="13" fillId="8" borderId="0" applyNumberFormat="0" applyBorder="0" applyAlignment="0" applyProtection="0">
      <alignment vertical="center"/>
    </xf>
    <xf numFmtId="0" fontId="91" fillId="0" borderId="0"/>
    <xf numFmtId="0" fontId="13" fillId="8" borderId="0" applyNumberFormat="0" applyBorder="0" applyAlignment="0" applyProtection="0">
      <alignment vertical="center"/>
    </xf>
    <xf numFmtId="0" fontId="46" fillId="2"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8" fillId="13" borderId="0" applyNumberFormat="0" applyBorder="0" applyAlignment="0" applyProtection="0"/>
    <xf numFmtId="0" fontId="48" fillId="24" borderId="0" applyNumberFormat="0" applyBorder="0" applyAlignment="0" applyProtection="0">
      <alignment vertical="center"/>
    </xf>
    <xf numFmtId="0" fontId="50" fillId="32" borderId="0" applyNumberFormat="0" applyBorder="0" applyAlignment="0" applyProtection="0"/>
    <xf numFmtId="0" fontId="91" fillId="0" borderId="0"/>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91" fillId="0" borderId="0"/>
    <xf numFmtId="0" fontId="46" fillId="2" borderId="0" applyNumberFormat="0" applyBorder="0" applyAlignment="0" applyProtection="0">
      <alignment vertical="center"/>
    </xf>
    <xf numFmtId="0" fontId="48" fillId="29" borderId="0" applyNumberFormat="0" applyBorder="0" applyAlignment="0" applyProtection="0">
      <alignment vertical="center"/>
    </xf>
    <xf numFmtId="0" fontId="13" fillId="8" borderId="0" applyNumberFormat="0" applyBorder="0" applyAlignment="0" applyProtection="0">
      <alignment vertical="center"/>
    </xf>
    <xf numFmtId="0" fontId="46" fillId="8" borderId="0" applyNumberFormat="0" applyBorder="0" applyAlignment="0" applyProtection="0">
      <alignment vertical="center"/>
    </xf>
    <xf numFmtId="0" fontId="13" fillId="8" borderId="0" applyNumberFormat="0" applyBorder="0" applyAlignment="0" applyProtection="0">
      <alignment vertical="center"/>
    </xf>
    <xf numFmtId="0" fontId="46" fillId="2" borderId="0" applyNumberFormat="0" applyBorder="0" applyAlignment="0" applyProtection="0">
      <alignment vertical="center"/>
    </xf>
    <xf numFmtId="0" fontId="47" fillId="5" borderId="0" applyNumberFormat="0" applyBorder="0" applyAlignment="0" applyProtection="0">
      <alignment vertical="center"/>
    </xf>
    <xf numFmtId="0" fontId="13" fillId="8" borderId="0" applyNumberFormat="0" applyBorder="0" applyAlignment="0" applyProtection="0">
      <alignment vertical="center"/>
    </xf>
    <xf numFmtId="0" fontId="13" fillId="16" borderId="0" applyNumberFormat="0" applyBorder="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91" fillId="0" borderId="0" applyNumberFormat="0" applyFont="0" applyFill="0" applyBorder="0" applyAlignment="0" applyProtection="0"/>
    <xf numFmtId="0" fontId="47" fillId="5" borderId="0" applyNumberFormat="0" applyBorder="0" applyAlignment="0" applyProtection="0">
      <alignment vertical="center"/>
    </xf>
    <xf numFmtId="0" fontId="47" fillId="5" borderId="0" applyNumberFormat="0" applyBorder="0" applyAlignment="0" applyProtection="0">
      <alignment vertical="center"/>
    </xf>
    <xf numFmtId="0" fontId="13" fillId="8" borderId="0" applyNumberFormat="0" applyBorder="0" applyAlignment="0" applyProtection="0">
      <alignment vertical="center"/>
    </xf>
    <xf numFmtId="0" fontId="13" fillId="16" borderId="0" applyNumberFormat="0" applyBorder="0" applyAlignment="0" applyProtection="0">
      <alignment vertical="center"/>
    </xf>
    <xf numFmtId="0" fontId="91" fillId="0" borderId="0"/>
    <xf numFmtId="0" fontId="48" fillId="11" borderId="0" applyNumberFormat="0" applyBorder="0" applyAlignment="0" applyProtection="0">
      <alignment vertical="center"/>
    </xf>
    <xf numFmtId="0" fontId="91" fillId="0" borderId="0"/>
    <xf numFmtId="0" fontId="46" fillId="2" borderId="0" applyNumberFormat="0" applyBorder="0" applyAlignment="0" applyProtection="0">
      <alignment vertical="center"/>
    </xf>
    <xf numFmtId="0" fontId="46" fillId="8" borderId="0" applyNumberFormat="0" applyBorder="0" applyAlignment="0" applyProtection="0">
      <alignment vertical="center"/>
    </xf>
    <xf numFmtId="0" fontId="46" fillId="8" borderId="0" applyNumberFormat="0" applyBorder="0" applyAlignment="0" applyProtection="0">
      <alignment vertical="center"/>
    </xf>
    <xf numFmtId="0" fontId="13" fillId="16" borderId="0" applyNumberFormat="0" applyBorder="0" applyAlignment="0" applyProtection="0">
      <alignment vertical="center"/>
    </xf>
    <xf numFmtId="0" fontId="46" fillId="8" borderId="0" applyNumberFormat="0" applyBorder="0" applyAlignment="0" applyProtection="0">
      <alignment vertical="center"/>
    </xf>
    <xf numFmtId="0" fontId="13" fillId="16" borderId="0" applyNumberFormat="0" applyBorder="0" applyAlignment="0" applyProtection="0">
      <alignment vertical="center"/>
    </xf>
    <xf numFmtId="0" fontId="46" fillId="8" borderId="0" applyNumberFormat="0" applyBorder="0" applyAlignment="0" applyProtection="0">
      <alignment vertical="center"/>
    </xf>
    <xf numFmtId="0" fontId="13" fillId="16" borderId="0" applyNumberFormat="0" applyBorder="0" applyAlignment="0" applyProtection="0">
      <alignment vertical="center"/>
    </xf>
    <xf numFmtId="0" fontId="47" fillId="5" borderId="0" applyNumberFormat="0" applyBorder="0" applyAlignment="0" applyProtection="0">
      <alignment vertical="center"/>
    </xf>
    <xf numFmtId="0" fontId="91" fillId="0" borderId="0"/>
    <xf numFmtId="0" fontId="91" fillId="0" borderId="0"/>
    <xf numFmtId="0" fontId="46" fillId="8" borderId="0" applyNumberFormat="0" applyBorder="0" applyAlignment="0" applyProtection="0">
      <alignment vertical="center"/>
    </xf>
    <xf numFmtId="0" fontId="61" fillId="2" borderId="0" applyNumberFormat="0" applyBorder="0" applyAlignment="0" applyProtection="0"/>
    <xf numFmtId="0" fontId="46" fillId="8" borderId="0" applyNumberFormat="0" applyBorder="0" applyAlignment="0" applyProtection="0">
      <alignment vertical="center"/>
    </xf>
    <xf numFmtId="0" fontId="13" fillId="16" borderId="0" applyNumberFormat="0" applyBorder="0" applyAlignment="0" applyProtection="0">
      <alignment vertical="center"/>
    </xf>
    <xf numFmtId="0" fontId="46" fillId="8" borderId="0" applyNumberFormat="0" applyBorder="0" applyAlignment="0" applyProtection="0">
      <alignment vertical="center"/>
    </xf>
    <xf numFmtId="0" fontId="46" fillId="2" borderId="0" applyNumberFormat="0" applyBorder="0" applyAlignment="0" applyProtection="0">
      <alignment vertical="center"/>
    </xf>
    <xf numFmtId="0" fontId="13" fillId="16" borderId="0" applyNumberFormat="0" applyBorder="0" applyAlignment="0" applyProtection="0">
      <alignment vertical="center"/>
    </xf>
    <xf numFmtId="0" fontId="91" fillId="0" borderId="0"/>
    <xf numFmtId="0" fontId="48" fillId="11" borderId="0" applyNumberFormat="0" applyBorder="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91" fillId="0" borderId="0"/>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46" fillId="8" borderId="0" applyNumberFormat="0" applyBorder="0" applyAlignment="0" applyProtection="0">
      <alignment vertical="center"/>
    </xf>
    <xf numFmtId="0" fontId="13" fillId="16" borderId="0" applyNumberFormat="0" applyBorder="0" applyAlignment="0" applyProtection="0">
      <alignment vertical="center"/>
    </xf>
    <xf numFmtId="0" fontId="46" fillId="2" borderId="0" applyNumberFormat="0" applyBorder="0" applyAlignment="0" applyProtection="0">
      <alignment vertical="center"/>
    </xf>
    <xf numFmtId="0" fontId="47" fillId="5" borderId="0" applyNumberFormat="0" applyBorder="0" applyAlignment="0" applyProtection="0">
      <alignment vertical="center"/>
    </xf>
    <xf numFmtId="0" fontId="13" fillId="16" borderId="0" applyNumberFormat="0" applyBorder="0" applyAlignment="0" applyProtection="0">
      <alignment vertical="center"/>
    </xf>
    <xf numFmtId="0" fontId="13" fillId="16" borderId="0" applyNumberFormat="0" applyBorder="0" applyAlignment="0" applyProtection="0">
      <alignment vertical="center"/>
    </xf>
    <xf numFmtId="0" fontId="13" fillId="16" borderId="0" applyNumberFormat="0" applyBorder="0" applyAlignment="0" applyProtection="0">
      <alignment vertical="center"/>
    </xf>
    <xf numFmtId="0" fontId="91" fillId="0" borderId="0" applyNumberFormat="0" applyFont="0" applyFill="0" applyBorder="0" applyAlignment="0" applyProtection="0"/>
    <xf numFmtId="0" fontId="46" fillId="2" borderId="0" applyNumberFormat="0" applyBorder="0" applyAlignment="0" applyProtection="0">
      <alignment vertical="center"/>
    </xf>
    <xf numFmtId="0" fontId="46" fillId="8" borderId="0" applyNumberFormat="0" applyBorder="0" applyAlignment="0" applyProtection="0">
      <alignment vertical="center"/>
    </xf>
    <xf numFmtId="0" fontId="47" fillId="5" borderId="0" applyNumberFormat="0" applyBorder="0" applyAlignment="0" applyProtection="0">
      <alignment vertical="center"/>
    </xf>
    <xf numFmtId="0" fontId="68" fillId="14" borderId="0" applyNumberFormat="0" applyBorder="0" applyAlignment="0" applyProtection="0">
      <alignment vertical="center"/>
    </xf>
    <xf numFmtId="0" fontId="13" fillId="16" borderId="0" applyNumberFormat="0" applyBorder="0" applyAlignment="0" applyProtection="0">
      <alignment vertical="center"/>
    </xf>
    <xf numFmtId="0" fontId="13" fillId="19" borderId="0" applyNumberFormat="0" applyBorder="0" applyAlignment="0" applyProtection="0">
      <alignment vertical="center"/>
    </xf>
    <xf numFmtId="0" fontId="46" fillId="2" borderId="0" applyNumberFormat="0" applyBorder="0" applyAlignment="0" applyProtection="0">
      <alignment vertical="center"/>
    </xf>
    <xf numFmtId="0" fontId="91" fillId="0" borderId="0"/>
    <xf numFmtId="0" fontId="46" fillId="2" borderId="0" applyNumberFormat="0" applyBorder="0" applyAlignment="0" applyProtection="0">
      <alignment vertical="center"/>
    </xf>
    <xf numFmtId="0" fontId="13" fillId="19" borderId="0" applyNumberFormat="0" applyBorder="0" applyAlignment="0" applyProtection="0">
      <alignment vertical="center"/>
    </xf>
    <xf numFmtId="0" fontId="48" fillId="24" borderId="0" applyNumberFormat="0" applyBorder="0" applyAlignment="0" applyProtection="0">
      <alignment vertical="center"/>
    </xf>
    <xf numFmtId="0" fontId="46" fillId="2" borderId="0" applyNumberFormat="0" applyBorder="0" applyAlignment="0" applyProtection="0">
      <alignment vertical="center"/>
    </xf>
    <xf numFmtId="0" fontId="13" fillId="19" borderId="0" applyNumberFormat="0" applyBorder="0" applyAlignment="0" applyProtection="0">
      <alignment vertical="center"/>
    </xf>
    <xf numFmtId="0" fontId="47" fillId="5" borderId="0" applyNumberFormat="0" applyBorder="0" applyAlignment="0" applyProtection="0">
      <alignment vertical="center"/>
    </xf>
    <xf numFmtId="0" fontId="91" fillId="0" borderId="0"/>
    <xf numFmtId="0" fontId="13" fillId="19" borderId="0" applyNumberFormat="0" applyBorder="0" applyAlignment="0" applyProtection="0">
      <alignment vertical="center"/>
    </xf>
    <xf numFmtId="0" fontId="50" fillId="32" borderId="0" applyNumberFormat="0" applyBorder="0" applyAlignment="0" applyProtection="0"/>
    <xf numFmtId="0" fontId="46" fillId="8" borderId="0" applyNumberFormat="0" applyBorder="0" applyAlignment="0" applyProtection="0">
      <alignment vertical="center"/>
    </xf>
    <xf numFmtId="0" fontId="46" fillId="2" borderId="0" applyNumberFormat="0" applyBorder="0" applyAlignment="0" applyProtection="0">
      <alignment vertical="center"/>
    </xf>
    <xf numFmtId="0" fontId="13" fillId="9" borderId="0" applyNumberFormat="0" applyBorder="0" applyAlignment="0" applyProtection="0">
      <alignment vertical="center"/>
    </xf>
    <xf numFmtId="0" fontId="46" fillId="8" borderId="0" applyNumberFormat="0" applyBorder="0" applyAlignment="0" applyProtection="0">
      <alignment vertical="center"/>
    </xf>
    <xf numFmtId="0" fontId="91" fillId="0" borderId="0"/>
    <xf numFmtId="0" fontId="46" fillId="2" borderId="0" applyNumberFormat="0" applyBorder="0" applyAlignment="0" applyProtection="0">
      <alignment vertical="center"/>
    </xf>
    <xf numFmtId="0" fontId="13" fillId="19" borderId="0" applyNumberFormat="0" applyBorder="0" applyAlignment="0" applyProtection="0">
      <alignment vertical="center"/>
    </xf>
    <xf numFmtId="0" fontId="91" fillId="0" borderId="0" applyNumberFormat="0" applyFont="0" applyFill="0" applyBorder="0" applyAlignment="0" applyProtection="0"/>
    <xf numFmtId="0" fontId="91" fillId="0" borderId="0"/>
    <xf numFmtId="0" fontId="46" fillId="2" borderId="0" applyNumberFormat="0" applyBorder="0" applyAlignment="0" applyProtection="0">
      <alignment vertical="center"/>
    </xf>
    <xf numFmtId="0" fontId="91" fillId="0" borderId="0"/>
    <xf numFmtId="0" fontId="46" fillId="8" borderId="0" applyNumberFormat="0" applyBorder="0" applyAlignment="0" applyProtection="0">
      <alignment vertical="center"/>
    </xf>
    <xf numFmtId="0" fontId="47" fillId="5" borderId="0" applyNumberFormat="0" applyBorder="0" applyAlignment="0" applyProtection="0">
      <alignment vertical="center"/>
    </xf>
    <xf numFmtId="0" fontId="91" fillId="0" borderId="0"/>
    <xf numFmtId="0" fontId="18" fillId="21" borderId="0" applyNumberFormat="0" applyBorder="0" applyAlignment="0" applyProtection="0"/>
    <xf numFmtId="0" fontId="91" fillId="0" borderId="0"/>
    <xf numFmtId="0" fontId="13" fillId="19" borderId="0" applyNumberFormat="0" applyBorder="0" applyAlignment="0" applyProtection="0">
      <alignment vertical="center"/>
    </xf>
    <xf numFmtId="0" fontId="91" fillId="0" borderId="0"/>
    <xf numFmtId="0" fontId="91" fillId="0" borderId="0"/>
    <xf numFmtId="0" fontId="13" fillId="16" borderId="0" applyNumberFormat="0" applyBorder="0" applyAlignment="0" applyProtection="0">
      <alignment vertical="center"/>
    </xf>
    <xf numFmtId="0" fontId="46" fillId="8" borderId="0" applyNumberFormat="0" applyBorder="0" applyAlignment="0" applyProtection="0">
      <alignment vertical="center"/>
    </xf>
    <xf numFmtId="0" fontId="13" fillId="16" borderId="0" applyNumberFormat="0" applyBorder="0" applyAlignment="0" applyProtection="0">
      <alignment vertical="center"/>
    </xf>
    <xf numFmtId="0" fontId="46" fillId="8" borderId="0" applyNumberFormat="0" applyBorder="0" applyAlignment="0" applyProtection="0">
      <alignment vertical="center"/>
    </xf>
    <xf numFmtId="0" fontId="61" fillId="20" borderId="0" applyNumberFormat="0" applyBorder="0" applyAlignment="0" applyProtection="0"/>
    <xf numFmtId="0" fontId="13" fillId="9" borderId="0" applyNumberFormat="0" applyBorder="0" applyAlignment="0" applyProtection="0">
      <alignment vertical="center"/>
    </xf>
    <xf numFmtId="0" fontId="91" fillId="0" borderId="0"/>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46" fillId="8" borderId="0" applyNumberFormat="0" applyBorder="0" applyAlignment="0" applyProtection="0">
      <alignment vertical="center"/>
    </xf>
    <xf numFmtId="0" fontId="46" fillId="2" borderId="0" applyNumberFormat="0" applyBorder="0" applyAlignment="0" applyProtection="0">
      <alignment vertical="center"/>
    </xf>
    <xf numFmtId="0" fontId="91" fillId="0" borderId="0"/>
    <xf numFmtId="0" fontId="46" fillId="2" borderId="0" applyNumberFormat="0" applyBorder="0" applyAlignment="0" applyProtection="0">
      <alignment vertical="center"/>
    </xf>
    <xf numFmtId="0" fontId="13" fillId="9" borderId="0" applyNumberFormat="0" applyBorder="0" applyAlignment="0" applyProtection="0">
      <alignment vertical="center"/>
    </xf>
    <xf numFmtId="0" fontId="91" fillId="0" borderId="0"/>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46" fillId="2" borderId="0" applyNumberFormat="0" applyBorder="0" applyAlignment="0" applyProtection="0">
      <alignment vertical="center"/>
    </xf>
    <xf numFmtId="0" fontId="13" fillId="3" borderId="0" applyNumberFormat="0" applyBorder="0" applyAlignment="0" applyProtection="0">
      <alignment vertical="center"/>
    </xf>
    <xf numFmtId="0" fontId="91" fillId="0" borderId="0"/>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46" fillId="2" borderId="0" applyNumberFormat="0" applyBorder="0" applyAlignment="0" applyProtection="0">
      <alignment vertical="center"/>
    </xf>
    <xf numFmtId="0" fontId="47" fillId="5" borderId="0" applyNumberFormat="0" applyBorder="0" applyAlignment="0" applyProtection="0">
      <alignment vertical="center"/>
    </xf>
    <xf numFmtId="0" fontId="18" fillId="27" borderId="0" applyNumberFormat="0" applyBorder="0" applyAlignment="0" applyProtection="0"/>
    <xf numFmtId="0" fontId="13" fillId="3" borderId="0" applyNumberFormat="0" applyBorder="0" applyAlignment="0" applyProtection="0">
      <alignment vertical="center"/>
    </xf>
    <xf numFmtId="0" fontId="46" fillId="2" borderId="0" applyNumberFormat="0" applyBorder="0" applyAlignment="0" applyProtection="0">
      <alignment vertical="center"/>
    </xf>
    <xf numFmtId="0" fontId="91" fillId="0" borderId="0"/>
    <xf numFmtId="0" fontId="13" fillId="3" borderId="0" applyNumberFormat="0" applyBorder="0" applyAlignment="0" applyProtection="0">
      <alignment vertical="center"/>
    </xf>
    <xf numFmtId="0" fontId="13" fillId="23" borderId="0" applyNumberFormat="0" applyBorder="0" applyAlignment="0" applyProtection="0">
      <alignment vertical="center"/>
    </xf>
    <xf numFmtId="0" fontId="60" fillId="2" borderId="0" applyNumberFormat="0" applyBorder="0" applyAlignment="0" applyProtection="0">
      <alignment vertical="center"/>
    </xf>
    <xf numFmtId="0" fontId="46" fillId="8" borderId="0" applyNumberFormat="0" applyBorder="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13" fillId="23" borderId="0" applyNumberFormat="0" applyBorder="0" applyAlignment="0" applyProtection="0">
      <alignment vertical="center"/>
    </xf>
    <xf numFmtId="0" fontId="13" fillId="23" borderId="0" applyNumberFormat="0" applyBorder="0" applyAlignment="0" applyProtection="0">
      <alignment vertical="center"/>
    </xf>
    <xf numFmtId="0" fontId="13" fillId="23" borderId="0" applyNumberFormat="0" applyBorder="0" applyAlignment="0" applyProtection="0">
      <alignment vertical="center"/>
    </xf>
    <xf numFmtId="0" fontId="13" fillId="23" borderId="0" applyNumberFormat="0" applyBorder="0" applyAlignment="0" applyProtection="0">
      <alignment vertical="center"/>
    </xf>
    <xf numFmtId="0" fontId="13" fillId="23" borderId="0" applyNumberFormat="0" applyBorder="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13" fillId="8" borderId="0" applyNumberFormat="0" applyBorder="0" applyAlignment="0" applyProtection="0">
      <alignment vertical="center"/>
    </xf>
    <xf numFmtId="0" fontId="46" fillId="2" borderId="0" applyNumberFormat="0" applyBorder="0" applyAlignment="0" applyProtection="0">
      <alignment vertical="center"/>
    </xf>
    <xf numFmtId="0" fontId="13" fillId="9" borderId="0" applyNumberFormat="0" applyBorder="0" applyAlignment="0" applyProtection="0">
      <alignment vertical="center"/>
    </xf>
    <xf numFmtId="0" fontId="46" fillId="2" borderId="0" applyNumberFormat="0" applyBorder="0" applyAlignment="0" applyProtection="0">
      <alignment vertical="center"/>
    </xf>
    <xf numFmtId="0" fontId="13" fillId="9" borderId="0" applyNumberFormat="0" applyBorder="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46" fillId="8" borderId="0" applyNumberFormat="0" applyBorder="0" applyAlignment="0" applyProtection="0">
      <alignment vertical="center"/>
    </xf>
    <xf numFmtId="0" fontId="47" fillId="5" borderId="0" applyNumberFormat="0" applyBorder="0" applyAlignment="0" applyProtection="0">
      <alignment vertical="center"/>
    </xf>
    <xf numFmtId="0" fontId="46" fillId="2" borderId="0" applyNumberFormat="0" applyBorder="0" applyAlignment="0" applyProtection="0">
      <alignment vertical="center"/>
    </xf>
    <xf numFmtId="0" fontId="13" fillId="9" borderId="0" applyNumberFormat="0" applyBorder="0" applyAlignment="0" applyProtection="0">
      <alignment vertical="center"/>
    </xf>
    <xf numFmtId="0" fontId="46" fillId="2"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46" fillId="2" borderId="0" applyNumberFormat="0" applyBorder="0" applyAlignment="0" applyProtection="0">
      <alignment vertical="center"/>
    </xf>
    <xf numFmtId="0" fontId="91" fillId="0" borderId="0" applyNumberFormat="0" applyFont="0" applyFill="0" applyBorder="0" applyAlignment="0" applyProtection="0"/>
    <xf numFmtId="0" fontId="13" fillId="16" borderId="0" applyNumberFormat="0" applyBorder="0" applyAlignment="0" applyProtection="0">
      <alignment vertical="center"/>
    </xf>
    <xf numFmtId="0" fontId="46" fillId="2" borderId="0" applyNumberFormat="0" applyBorder="0" applyAlignment="0" applyProtection="0">
      <alignment vertical="center"/>
    </xf>
    <xf numFmtId="0" fontId="13" fillId="16" borderId="0" applyNumberFormat="0" applyBorder="0" applyAlignment="0" applyProtection="0">
      <alignment vertical="center"/>
    </xf>
    <xf numFmtId="0" fontId="47" fillId="5" borderId="0" applyNumberFormat="0" applyBorder="0" applyAlignment="0" applyProtection="0">
      <alignment vertical="center"/>
    </xf>
    <xf numFmtId="0" fontId="61" fillId="33" borderId="0" applyNumberFormat="0" applyBorder="0" applyAlignment="0" applyProtection="0"/>
    <xf numFmtId="0" fontId="46" fillId="2" borderId="0" applyNumberFormat="0" applyBorder="0" applyAlignment="0" applyProtection="0">
      <alignment vertical="center"/>
    </xf>
    <xf numFmtId="0" fontId="48" fillId="11" borderId="0" applyNumberFormat="0" applyBorder="0" applyAlignment="0" applyProtection="0">
      <alignment vertical="center"/>
    </xf>
    <xf numFmtId="0" fontId="91" fillId="0" borderId="0"/>
    <xf numFmtId="0" fontId="46" fillId="2" borderId="0" applyNumberFormat="0" applyBorder="0" applyAlignment="0" applyProtection="0">
      <alignment vertical="center"/>
    </xf>
    <xf numFmtId="0" fontId="47" fillId="5" borderId="0" applyNumberFormat="0" applyBorder="0" applyAlignment="0" applyProtection="0">
      <alignment vertical="center"/>
    </xf>
    <xf numFmtId="0" fontId="47" fillId="5" borderId="0" applyNumberFormat="0" applyBorder="0" applyAlignment="0" applyProtection="0">
      <alignment vertical="center"/>
    </xf>
    <xf numFmtId="0" fontId="46" fillId="2" borderId="0" applyNumberFormat="0" applyBorder="0" applyAlignment="0" applyProtection="0">
      <alignment vertical="center"/>
    </xf>
    <xf numFmtId="0" fontId="13" fillId="16" borderId="0" applyNumberFormat="0" applyBorder="0" applyAlignment="0" applyProtection="0">
      <alignment vertical="center"/>
    </xf>
    <xf numFmtId="0" fontId="46" fillId="2" borderId="0" applyNumberFormat="0" applyBorder="0" applyAlignment="0" applyProtection="0">
      <alignment vertical="center"/>
    </xf>
    <xf numFmtId="0" fontId="13" fillId="19" borderId="0" applyNumberFormat="0" applyBorder="0" applyAlignment="0" applyProtection="0">
      <alignment vertical="center"/>
    </xf>
    <xf numFmtId="0" fontId="46" fillId="2" borderId="0" applyNumberFormat="0" applyBorder="0" applyAlignment="0" applyProtection="0">
      <alignment vertical="center"/>
    </xf>
    <xf numFmtId="0" fontId="48" fillId="3" borderId="0" applyNumberFormat="0" applyBorder="0" applyAlignment="0" applyProtection="0">
      <alignment vertical="center"/>
    </xf>
    <xf numFmtId="0" fontId="91" fillId="0" borderId="0"/>
    <xf numFmtId="0" fontId="91" fillId="0" borderId="0"/>
    <xf numFmtId="0" fontId="13" fillId="4" borderId="0" applyNumberFormat="0" applyBorder="0" applyAlignment="0" applyProtection="0">
      <alignment vertical="center"/>
    </xf>
    <xf numFmtId="0" fontId="91" fillId="0" borderId="0" applyNumberFormat="0" applyFont="0" applyFill="0" applyBorder="0" applyAlignment="0" applyProtection="0"/>
    <xf numFmtId="0" fontId="13" fillId="4" borderId="0" applyNumberFormat="0" applyBorder="0" applyAlignment="0" applyProtection="0">
      <alignment vertical="center"/>
    </xf>
    <xf numFmtId="0" fontId="91" fillId="0" borderId="0"/>
    <xf numFmtId="0" fontId="91" fillId="0" borderId="0"/>
    <xf numFmtId="0" fontId="46" fillId="2"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91" fillId="0" borderId="0"/>
    <xf numFmtId="0" fontId="91" fillId="0" borderId="0"/>
    <xf numFmtId="0" fontId="13" fillId="4" borderId="0" applyNumberFormat="0" applyBorder="0" applyAlignment="0" applyProtection="0">
      <alignment vertical="center"/>
    </xf>
    <xf numFmtId="0" fontId="48" fillId="9" borderId="0" applyNumberFormat="0" applyBorder="0" applyAlignment="0" applyProtection="0">
      <alignment vertical="center"/>
    </xf>
    <xf numFmtId="0" fontId="91" fillId="0" borderId="0"/>
    <xf numFmtId="0" fontId="48" fillId="24" borderId="0" applyNumberFormat="0" applyBorder="0" applyAlignment="0" applyProtection="0">
      <alignment vertical="center"/>
    </xf>
    <xf numFmtId="0" fontId="47" fillId="5" borderId="0" applyNumberFormat="0" applyBorder="0" applyAlignment="0" applyProtection="0">
      <alignment vertical="center"/>
    </xf>
    <xf numFmtId="0" fontId="91" fillId="0" borderId="0"/>
    <xf numFmtId="0" fontId="48" fillId="24" borderId="0" applyNumberFormat="0" applyBorder="0" applyAlignment="0" applyProtection="0">
      <alignment vertical="center"/>
    </xf>
    <xf numFmtId="0" fontId="91" fillId="0" borderId="0"/>
    <xf numFmtId="0" fontId="46" fillId="8" borderId="0" applyNumberFormat="0" applyBorder="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18" fillId="27" borderId="0" applyNumberFormat="0" applyBorder="0" applyAlignment="0" applyProtection="0"/>
    <xf numFmtId="0" fontId="91" fillId="0" borderId="0" applyNumberFormat="0" applyFont="0" applyFill="0" applyBorder="0" applyAlignment="0" applyProtection="0"/>
    <xf numFmtId="0" fontId="48" fillId="24" borderId="0" applyNumberFormat="0" applyBorder="0" applyAlignment="0" applyProtection="0">
      <alignment vertical="center"/>
    </xf>
    <xf numFmtId="0" fontId="48" fillId="11" borderId="0" applyNumberFormat="0" applyBorder="0" applyAlignment="0" applyProtection="0">
      <alignment vertical="center"/>
    </xf>
    <xf numFmtId="0" fontId="91" fillId="0" borderId="0"/>
    <xf numFmtId="0" fontId="91" fillId="0" borderId="0"/>
    <xf numFmtId="0" fontId="46" fillId="2" borderId="0" applyNumberFormat="0" applyBorder="0" applyAlignment="0" applyProtection="0">
      <alignment vertical="center"/>
    </xf>
    <xf numFmtId="0" fontId="48" fillId="24" borderId="0" applyNumberFormat="0" applyBorder="0" applyAlignment="0" applyProtection="0">
      <alignment vertical="center"/>
    </xf>
    <xf numFmtId="0" fontId="91" fillId="0" borderId="0" applyNumberFormat="0" applyFont="0" applyFill="0" applyBorder="0" applyAlignment="0" applyProtection="0"/>
    <xf numFmtId="0" fontId="91" fillId="0" borderId="0"/>
    <xf numFmtId="0" fontId="91" fillId="0" borderId="0" applyNumberFormat="0" applyFont="0" applyFill="0" applyBorder="0" applyAlignment="0" applyProtection="0"/>
    <xf numFmtId="0" fontId="47" fillId="14" borderId="0" applyNumberFormat="0" applyBorder="0" applyAlignment="0" applyProtection="0">
      <alignment vertical="center"/>
    </xf>
    <xf numFmtId="0" fontId="53" fillId="8" borderId="0" applyNumberFormat="0" applyBorder="0" applyAlignment="0" applyProtection="0">
      <alignment vertical="center"/>
    </xf>
    <xf numFmtId="0" fontId="48" fillId="3" borderId="0" applyNumberFormat="0" applyBorder="0" applyAlignment="0" applyProtection="0">
      <alignment vertical="center"/>
    </xf>
    <xf numFmtId="0" fontId="50" fillId="32" borderId="0" applyNumberFormat="0" applyBorder="0" applyAlignment="0" applyProtection="0"/>
    <xf numFmtId="0" fontId="48" fillId="3" borderId="0" applyNumberFormat="0" applyBorder="0" applyAlignment="0" applyProtection="0">
      <alignment vertical="center"/>
    </xf>
    <xf numFmtId="0" fontId="46" fillId="2" borderId="0" applyNumberFormat="0" applyBorder="0" applyAlignment="0" applyProtection="0">
      <alignment vertical="center"/>
    </xf>
    <xf numFmtId="0" fontId="47" fillId="14" borderId="0" applyNumberFormat="0" applyBorder="0" applyAlignment="0" applyProtection="0">
      <alignment vertical="center"/>
    </xf>
    <xf numFmtId="0" fontId="91" fillId="0" borderId="0"/>
    <xf numFmtId="0" fontId="91" fillId="0" borderId="0"/>
    <xf numFmtId="0" fontId="48" fillId="10" borderId="0" applyNumberFormat="0" applyBorder="0" applyAlignment="0" applyProtection="0">
      <alignment vertical="center"/>
    </xf>
    <xf numFmtId="0" fontId="91" fillId="0" borderId="0" applyNumberFormat="0" applyFont="0" applyFill="0" applyBorder="0" applyAlignment="0" applyProtection="0"/>
    <xf numFmtId="0" fontId="48" fillId="3" borderId="0" applyNumberFormat="0" applyBorder="0" applyAlignment="0" applyProtection="0">
      <alignment vertical="center"/>
    </xf>
    <xf numFmtId="0" fontId="48" fillId="3" borderId="0" applyNumberFormat="0" applyBorder="0" applyAlignment="0" applyProtection="0">
      <alignment vertical="center"/>
    </xf>
    <xf numFmtId="0" fontId="91" fillId="0" borderId="0"/>
    <xf numFmtId="0" fontId="48" fillId="3" borderId="0" applyNumberFormat="0" applyBorder="0" applyAlignment="0" applyProtection="0">
      <alignment vertical="center"/>
    </xf>
    <xf numFmtId="0" fontId="48" fillId="11" borderId="0" applyNumberFormat="0" applyBorder="0" applyAlignment="0" applyProtection="0">
      <alignment vertical="center"/>
    </xf>
    <xf numFmtId="0" fontId="48" fillId="11" borderId="0" applyNumberFormat="0" applyBorder="0" applyAlignment="0" applyProtection="0">
      <alignment vertical="center"/>
    </xf>
    <xf numFmtId="0" fontId="91" fillId="0" borderId="0" applyNumberFormat="0" applyFont="0" applyFill="0" applyBorder="0" applyAlignment="0" applyProtection="0"/>
    <xf numFmtId="0" fontId="48" fillId="3" borderId="0" applyNumberFormat="0" applyBorder="0" applyAlignment="0" applyProtection="0">
      <alignment vertical="center"/>
    </xf>
    <xf numFmtId="0" fontId="48" fillId="3" borderId="0" applyNumberFormat="0" applyBorder="0" applyAlignment="0" applyProtection="0">
      <alignment vertical="center"/>
    </xf>
    <xf numFmtId="0" fontId="91" fillId="0" borderId="0" applyNumberFormat="0" applyFont="0" applyFill="0" applyBorder="0" applyAlignment="0" applyProtection="0"/>
    <xf numFmtId="0" fontId="60" fillId="2" borderId="0" applyNumberFormat="0" applyBorder="0" applyAlignment="0" applyProtection="0">
      <alignment vertical="center"/>
    </xf>
    <xf numFmtId="0" fontId="46" fillId="2" borderId="0" applyNumberFormat="0" applyBorder="0" applyAlignment="0" applyProtection="0">
      <alignment vertical="center"/>
    </xf>
    <xf numFmtId="0" fontId="47" fillId="14" borderId="0" applyNumberFormat="0" applyBorder="0" applyAlignment="0" applyProtection="0">
      <alignment vertical="center"/>
    </xf>
    <xf numFmtId="0" fontId="91" fillId="0" borderId="0"/>
    <xf numFmtId="0" fontId="48" fillId="3" borderId="0" applyNumberFormat="0" applyBorder="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91" fillId="0" borderId="0"/>
    <xf numFmtId="0" fontId="46" fillId="8" borderId="0" applyNumberFormat="0" applyBorder="0" applyAlignment="0" applyProtection="0">
      <alignment vertical="center"/>
    </xf>
    <xf numFmtId="0" fontId="47" fillId="14" borderId="0" applyNumberFormat="0" applyBorder="0" applyAlignment="0" applyProtection="0">
      <alignment vertical="center"/>
    </xf>
    <xf numFmtId="0" fontId="46" fillId="2" borderId="0" applyNumberFormat="0" applyBorder="0" applyAlignment="0" applyProtection="0">
      <alignment vertical="center"/>
    </xf>
    <xf numFmtId="0" fontId="48" fillId="3" borderId="0" applyNumberFormat="0" applyBorder="0" applyAlignment="0" applyProtection="0">
      <alignment vertical="center"/>
    </xf>
    <xf numFmtId="0" fontId="46" fillId="2" borderId="0" applyNumberFormat="0" applyBorder="0" applyAlignment="0" applyProtection="0">
      <alignment vertical="center"/>
    </xf>
    <xf numFmtId="0" fontId="48" fillId="28" borderId="0" applyNumberFormat="0" applyBorder="0" applyAlignment="0" applyProtection="0">
      <alignment vertical="center"/>
    </xf>
    <xf numFmtId="0" fontId="48" fillId="28" borderId="0" applyNumberFormat="0" applyBorder="0" applyAlignment="0" applyProtection="0">
      <alignment vertical="center"/>
    </xf>
    <xf numFmtId="0" fontId="46" fillId="8" borderId="0" applyNumberFormat="0" applyBorder="0" applyAlignment="0" applyProtection="0">
      <alignment vertical="center"/>
    </xf>
    <xf numFmtId="0" fontId="48" fillId="28" borderId="0" applyNumberFormat="0" applyBorder="0" applyAlignment="0" applyProtection="0">
      <alignment vertical="center"/>
    </xf>
    <xf numFmtId="0" fontId="46" fillId="8" borderId="0" applyNumberFormat="0" applyBorder="0" applyAlignment="0" applyProtection="0">
      <alignment vertical="center"/>
    </xf>
    <xf numFmtId="0" fontId="61" fillId="20" borderId="0" applyNumberFormat="0" applyBorder="0" applyAlignment="0" applyProtection="0"/>
    <xf numFmtId="0" fontId="50" fillId="18" borderId="0" applyNumberFormat="0" applyBorder="0" applyAlignment="0" applyProtection="0"/>
    <xf numFmtId="0" fontId="48" fillId="28" borderId="0" applyNumberFormat="0" applyBorder="0" applyAlignment="0" applyProtection="0">
      <alignment vertical="center"/>
    </xf>
    <xf numFmtId="0" fontId="46" fillId="8" borderId="0" applyNumberFormat="0" applyBorder="0" applyAlignment="0" applyProtection="0">
      <alignment vertical="center"/>
    </xf>
    <xf numFmtId="9" fontId="91" fillId="0" borderId="0" applyFont="0" applyFill="0" applyBorder="0" applyAlignment="0" applyProtection="0">
      <alignment vertical="center"/>
    </xf>
    <xf numFmtId="0" fontId="48" fillId="28" borderId="0" applyNumberFormat="0" applyBorder="0" applyAlignment="0" applyProtection="0">
      <alignment vertical="center"/>
    </xf>
    <xf numFmtId="0" fontId="46" fillId="2" borderId="0" applyNumberFormat="0" applyBorder="0" applyAlignment="0" applyProtection="0">
      <alignment vertical="center"/>
    </xf>
    <xf numFmtId="0" fontId="47" fillId="5" borderId="0" applyNumberFormat="0" applyBorder="0" applyAlignment="0" applyProtection="0">
      <alignment vertical="center"/>
    </xf>
    <xf numFmtId="0" fontId="48" fillId="28" borderId="0" applyNumberFormat="0" applyBorder="0" applyAlignment="0" applyProtection="0">
      <alignment vertical="center"/>
    </xf>
    <xf numFmtId="0" fontId="48" fillId="28" borderId="0" applyNumberFormat="0" applyBorder="0" applyAlignment="0" applyProtection="0">
      <alignment vertical="center"/>
    </xf>
    <xf numFmtId="0" fontId="91" fillId="0" borderId="0"/>
    <xf numFmtId="0" fontId="47" fillId="14" borderId="0" applyNumberFormat="0" applyBorder="0" applyAlignment="0" applyProtection="0">
      <alignment vertical="center"/>
    </xf>
    <xf numFmtId="0" fontId="91" fillId="0" borderId="0" applyNumberFormat="0" applyFont="0" applyFill="0" applyBorder="0" applyAlignment="0" applyProtection="0"/>
    <xf numFmtId="0" fontId="60" fillId="2" borderId="0" applyNumberFormat="0" applyBorder="0" applyAlignment="0" applyProtection="0">
      <alignment vertical="center"/>
    </xf>
    <xf numFmtId="0" fontId="91" fillId="0" borderId="0"/>
    <xf numFmtId="0" fontId="48" fillId="28" borderId="0" applyNumberFormat="0" applyBorder="0" applyAlignment="0" applyProtection="0">
      <alignment vertical="center"/>
    </xf>
    <xf numFmtId="0" fontId="46" fillId="2" borderId="0" applyNumberFormat="0" applyBorder="0" applyAlignment="0" applyProtection="0">
      <alignment vertical="center"/>
    </xf>
    <xf numFmtId="0" fontId="48" fillId="28" borderId="0" applyNumberFormat="0" applyBorder="0" applyAlignment="0" applyProtection="0">
      <alignment vertical="center"/>
    </xf>
    <xf numFmtId="0" fontId="91" fillId="0" borderId="0"/>
    <xf numFmtId="0" fontId="48" fillId="28" borderId="0" applyNumberFormat="0" applyBorder="0" applyAlignment="0" applyProtection="0">
      <alignment vertical="center"/>
    </xf>
    <xf numFmtId="0" fontId="46" fillId="2" borderId="0" applyNumberFormat="0" applyBorder="0" applyAlignment="0" applyProtection="0">
      <alignment vertical="center"/>
    </xf>
    <xf numFmtId="0" fontId="48" fillId="10" borderId="0" applyNumberFormat="0" applyBorder="0" applyAlignment="0" applyProtection="0">
      <alignment vertical="center"/>
    </xf>
    <xf numFmtId="0" fontId="77" fillId="5" borderId="0" applyNumberFormat="0" applyBorder="0" applyAlignment="0" applyProtection="0">
      <alignment vertical="center"/>
    </xf>
    <xf numFmtId="0" fontId="46" fillId="2" borderId="0" applyNumberFormat="0" applyBorder="0" applyAlignment="0" applyProtection="0">
      <alignment vertical="center"/>
    </xf>
    <xf numFmtId="0" fontId="48" fillId="10" borderId="0" applyNumberFormat="0" applyBorder="0" applyAlignment="0" applyProtection="0">
      <alignment vertical="center"/>
    </xf>
    <xf numFmtId="0" fontId="46" fillId="2" borderId="0" applyNumberFormat="0" applyBorder="0" applyAlignment="0" applyProtection="0">
      <alignment vertical="center"/>
    </xf>
    <xf numFmtId="0" fontId="48" fillId="10" borderId="0" applyNumberFormat="0" applyBorder="0" applyAlignment="0" applyProtection="0">
      <alignment vertical="center"/>
    </xf>
    <xf numFmtId="0" fontId="46" fillId="2" borderId="0" applyNumberFormat="0" applyBorder="0" applyAlignment="0" applyProtection="0">
      <alignment vertical="center"/>
    </xf>
    <xf numFmtId="0" fontId="53" fillId="8" borderId="0" applyNumberFormat="0" applyBorder="0" applyAlignment="0" applyProtection="0">
      <alignment vertical="center"/>
    </xf>
    <xf numFmtId="0" fontId="48" fillId="10" borderId="0" applyNumberFormat="0" applyBorder="0" applyAlignment="0" applyProtection="0">
      <alignment vertical="center"/>
    </xf>
    <xf numFmtId="0" fontId="60" fillId="2" borderId="0" applyNumberFormat="0" applyBorder="0" applyAlignment="0" applyProtection="0">
      <alignment vertical="center"/>
    </xf>
    <xf numFmtId="0" fontId="48" fillId="10" borderId="0" applyNumberFormat="0" applyBorder="0" applyAlignment="0" applyProtection="0">
      <alignment vertical="center"/>
    </xf>
    <xf numFmtId="0" fontId="60" fillId="2" borderId="0" applyNumberFormat="0" applyBorder="0" applyAlignment="0" applyProtection="0">
      <alignment vertical="center"/>
    </xf>
    <xf numFmtId="0" fontId="46" fillId="2" borderId="0" applyNumberFormat="0" applyBorder="0" applyAlignment="0" applyProtection="0">
      <alignment vertical="center"/>
    </xf>
    <xf numFmtId="0" fontId="48" fillId="10" borderId="0" applyNumberFormat="0" applyBorder="0" applyAlignment="0" applyProtection="0">
      <alignment vertical="center"/>
    </xf>
    <xf numFmtId="0" fontId="91" fillId="0" borderId="0"/>
    <xf numFmtId="0" fontId="46" fillId="2" borderId="0" applyNumberFormat="0" applyBorder="0" applyAlignment="0" applyProtection="0">
      <alignment vertical="center"/>
    </xf>
    <xf numFmtId="0" fontId="48" fillId="11" borderId="0" applyNumberFormat="0" applyBorder="0" applyAlignment="0" applyProtection="0">
      <alignment vertical="center"/>
    </xf>
    <xf numFmtId="0" fontId="47" fillId="5" borderId="0" applyNumberFormat="0" applyBorder="0" applyAlignment="0" applyProtection="0">
      <alignment vertical="center"/>
    </xf>
    <xf numFmtId="0" fontId="91" fillId="0" borderId="0"/>
    <xf numFmtId="0" fontId="91" fillId="0" borderId="0"/>
    <xf numFmtId="0" fontId="46" fillId="2" borderId="0" applyNumberFormat="0" applyBorder="0" applyAlignment="0" applyProtection="0">
      <alignment vertical="center"/>
    </xf>
    <xf numFmtId="0" fontId="91" fillId="0" borderId="0"/>
    <xf numFmtId="0" fontId="46" fillId="2" borderId="0" applyNumberFormat="0" applyBorder="0" applyAlignment="0" applyProtection="0">
      <alignment vertical="center"/>
    </xf>
    <xf numFmtId="0" fontId="48" fillId="11" borderId="0" applyNumberFormat="0" applyBorder="0" applyAlignment="0" applyProtection="0">
      <alignment vertical="center"/>
    </xf>
    <xf numFmtId="0" fontId="46" fillId="2" borderId="0" applyNumberFormat="0" applyBorder="0" applyAlignment="0" applyProtection="0">
      <alignment vertical="center"/>
    </xf>
    <xf numFmtId="0" fontId="48" fillId="11" borderId="0" applyNumberFormat="0" applyBorder="0" applyAlignment="0" applyProtection="0">
      <alignment vertical="center"/>
    </xf>
    <xf numFmtId="0" fontId="47" fillId="5" borderId="0" applyNumberFormat="0" applyBorder="0" applyAlignment="0" applyProtection="0">
      <alignment vertical="center"/>
    </xf>
    <xf numFmtId="0" fontId="46" fillId="2" borderId="0" applyNumberFormat="0" applyBorder="0" applyAlignment="0" applyProtection="0">
      <alignment vertical="center"/>
    </xf>
    <xf numFmtId="0" fontId="73" fillId="0" borderId="9" applyNumberFormat="0" applyFill="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48" fillId="11" borderId="0" applyNumberFormat="0" applyBorder="0" applyAlignment="0" applyProtection="0">
      <alignment vertical="center"/>
    </xf>
    <xf numFmtId="0" fontId="48" fillId="11" borderId="0" applyNumberFormat="0" applyBorder="0" applyAlignment="0" applyProtection="0">
      <alignment vertical="center"/>
    </xf>
    <xf numFmtId="0" fontId="48" fillId="11" borderId="0" applyNumberFormat="0" applyBorder="0" applyAlignment="0" applyProtection="0">
      <alignment vertical="center"/>
    </xf>
    <xf numFmtId="0" fontId="48" fillId="11" borderId="0" applyNumberFormat="0" applyBorder="0" applyAlignment="0" applyProtection="0">
      <alignment vertical="center"/>
    </xf>
    <xf numFmtId="0" fontId="47" fillId="5" borderId="0" applyNumberFormat="0" applyBorder="0" applyAlignment="0" applyProtection="0">
      <alignment vertical="center"/>
    </xf>
    <xf numFmtId="0" fontId="91" fillId="0" borderId="0"/>
    <xf numFmtId="0" fontId="46" fillId="2" borderId="0" applyNumberFormat="0" applyBorder="0" applyAlignment="0" applyProtection="0">
      <alignment vertical="center"/>
    </xf>
    <xf numFmtId="0" fontId="48" fillId="11" borderId="0" applyNumberFormat="0" applyBorder="0" applyAlignment="0" applyProtection="0">
      <alignment vertical="center"/>
    </xf>
    <xf numFmtId="0" fontId="48" fillId="11" borderId="0" applyNumberFormat="0" applyBorder="0" applyAlignment="0" applyProtection="0">
      <alignment vertical="center"/>
    </xf>
    <xf numFmtId="0" fontId="91" fillId="0" borderId="0" applyNumberFormat="0" applyFont="0" applyFill="0" applyBorder="0" applyAlignment="0" applyProtection="0"/>
    <xf numFmtId="0" fontId="91" fillId="0" borderId="0" applyNumberFormat="0" applyFont="0" applyFill="0" applyBorder="0" applyAlignment="0" applyProtection="0"/>
    <xf numFmtId="0" fontId="46" fillId="8" borderId="0" applyNumberFormat="0" applyBorder="0" applyAlignment="0" applyProtection="0">
      <alignment vertical="center"/>
    </xf>
    <xf numFmtId="0" fontId="48" fillId="11" borderId="0" applyNumberFormat="0" applyBorder="0" applyAlignment="0" applyProtection="0">
      <alignment vertical="center"/>
    </xf>
    <xf numFmtId="0" fontId="46" fillId="2" borderId="0" applyNumberFormat="0" applyBorder="0" applyAlignment="0" applyProtection="0">
      <alignment vertical="center"/>
    </xf>
    <xf numFmtId="0" fontId="48" fillId="29" borderId="0" applyNumberFormat="0" applyBorder="0" applyAlignment="0" applyProtection="0">
      <alignment vertical="center"/>
    </xf>
    <xf numFmtId="0" fontId="46" fillId="2" borderId="0" applyNumberFormat="0" applyBorder="0" applyAlignment="0" applyProtection="0">
      <alignment vertical="center"/>
    </xf>
    <xf numFmtId="0" fontId="91" fillId="0" borderId="0"/>
    <xf numFmtId="0" fontId="27" fillId="0" borderId="0">
      <alignment vertical="center"/>
    </xf>
    <xf numFmtId="0" fontId="27" fillId="0" borderId="0">
      <alignment vertical="center"/>
    </xf>
    <xf numFmtId="0" fontId="91" fillId="0" borderId="0">
      <alignment vertical="center"/>
    </xf>
    <xf numFmtId="0" fontId="81" fillId="0" borderId="0"/>
    <xf numFmtId="0" fontId="48" fillId="29" borderId="0" applyNumberFormat="0" applyBorder="0" applyAlignment="0" applyProtection="0">
      <alignment vertical="center"/>
    </xf>
    <xf numFmtId="0" fontId="91" fillId="0" borderId="0" applyNumberFormat="0" applyFont="0" applyFill="0" applyBorder="0" applyAlignment="0" applyProtection="0"/>
    <xf numFmtId="0" fontId="61" fillId="33" borderId="0" applyNumberFormat="0" applyBorder="0" applyAlignment="0" applyProtection="0"/>
    <xf numFmtId="0" fontId="48" fillId="11" borderId="0" applyNumberFormat="0" applyBorder="0" applyAlignment="0" applyProtection="0">
      <alignment vertical="center"/>
    </xf>
    <xf numFmtId="0" fontId="48" fillId="29" borderId="0" applyNumberFormat="0" applyBorder="0" applyAlignment="0" applyProtection="0">
      <alignment vertical="center"/>
    </xf>
    <xf numFmtId="0" fontId="48" fillId="29" borderId="0" applyNumberFormat="0" applyBorder="0" applyAlignment="0" applyProtection="0">
      <alignment vertical="center"/>
    </xf>
    <xf numFmtId="0" fontId="91" fillId="0" borderId="0" applyNumberFormat="0" applyFont="0" applyFill="0" applyBorder="0" applyAlignment="0" applyProtection="0"/>
    <xf numFmtId="0" fontId="52" fillId="0" borderId="0" applyNumberFormat="0" applyFill="0" applyBorder="0" applyAlignment="0" applyProtection="0">
      <alignment vertical="center"/>
    </xf>
    <xf numFmtId="0" fontId="48" fillId="29" borderId="0" applyNumberFormat="0" applyBorder="0" applyAlignment="0" applyProtection="0">
      <alignment vertical="center"/>
    </xf>
    <xf numFmtId="0" fontId="46" fillId="2" borderId="0" applyNumberFormat="0" applyBorder="0" applyAlignment="0" applyProtection="0">
      <alignment vertical="center"/>
    </xf>
    <xf numFmtId="0" fontId="52" fillId="0" borderId="0" applyNumberFormat="0" applyFill="0" applyBorder="0" applyAlignment="0" applyProtection="0">
      <alignment vertical="center"/>
    </xf>
    <xf numFmtId="0" fontId="48" fillId="29" borderId="0" applyNumberFormat="0" applyBorder="0" applyAlignment="0" applyProtection="0">
      <alignment vertical="center"/>
    </xf>
    <xf numFmtId="0" fontId="46" fillId="2" borderId="0" applyNumberFormat="0" applyBorder="0" applyAlignment="0" applyProtection="0">
      <alignment vertical="center"/>
    </xf>
    <xf numFmtId="0" fontId="48" fillId="29" borderId="0" applyNumberFormat="0" applyBorder="0" applyAlignment="0" applyProtection="0">
      <alignment vertical="center"/>
    </xf>
    <xf numFmtId="0" fontId="46" fillId="2" borderId="0" applyNumberFormat="0" applyBorder="0" applyAlignment="0" applyProtection="0">
      <alignment vertical="center"/>
    </xf>
    <xf numFmtId="0" fontId="46" fillId="8" borderId="0" applyNumberFormat="0" applyBorder="0" applyAlignment="0" applyProtection="0">
      <alignment vertical="center"/>
    </xf>
    <xf numFmtId="0" fontId="48" fillId="29" borderId="0" applyNumberFormat="0" applyBorder="0" applyAlignment="0" applyProtection="0">
      <alignment vertical="center"/>
    </xf>
    <xf numFmtId="0" fontId="48" fillId="11" borderId="0" applyNumberFormat="0" applyBorder="0" applyAlignment="0" applyProtection="0">
      <alignment vertical="center"/>
    </xf>
    <xf numFmtId="0" fontId="48" fillId="11" borderId="0" applyNumberFormat="0" applyBorder="0" applyAlignment="0" applyProtection="0">
      <alignment vertical="center"/>
    </xf>
    <xf numFmtId="0" fontId="47" fillId="5" borderId="0" applyNumberFormat="0" applyBorder="0" applyAlignment="0" applyProtection="0">
      <alignment vertical="center"/>
    </xf>
    <xf numFmtId="0" fontId="46" fillId="8" borderId="0" applyNumberFormat="0" applyBorder="0" applyAlignment="0" applyProtection="0">
      <alignment vertical="center"/>
    </xf>
    <xf numFmtId="0" fontId="48" fillId="3" borderId="0" applyNumberFormat="0" applyBorder="0" applyAlignment="0" applyProtection="0">
      <alignment vertical="center"/>
    </xf>
    <xf numFmtId="0" fontId="48" fillId="23" borderId="0" applyNumberFormat="0" applyBorder="0" applyAlignment="0" applyProtection="0">
      <alignment vertical="center"/>
    </xf>
    <xf numFmtId="0" fontId="47" fillId="5" borderId="0" applyNumberFormat="0" applyBorder="0" applyAlignment="0" applyProtection="0">
      <alignment vertical="center"/>
    </xf>
    <xf numFmtId="0" fontId="48" fillId="23" borderId="0" applyNumberFormat="0" applyBorder="0" applyAlignment="0" applyProtection="0">
      <alignment vertical="center"/>
    </xf>
    <xf numFmtId="0" fontId="47" fillId="5" borderId="0" applyNumberFormat="0" applyBorder="0" applyAlignment="0" applyProtection="0">
      <alignment vertical="center"/>
    </xf>
    <xf numFmtId="0" fontId="91" fillId="0" borderId="0" applyNumberFormat="0" applyFont="0" applyFill="0" applyBorder="0" applyAlignment="0" applyProtection="0"/>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48" fillId="9" borderId="0" applyNumberFormat="0" applyBorder="0" applyAlignment="0" applyProtection="0">
      <alignment vertical="center"/>
    </xf>
    <xf numFmtId="0" fontId="91" fillId="0" borderId="0" applyNumberFormat="0" applyFont="0" applyFill="0" applyBorder="0" applyAlignment="0" applyProtection="0"/>
    <xf numFmtId="0" fontId="91" fillId="0" borderId="0"/>
    <xf numFmtId="0" fontId="91" fillId="0" borderId="0"/>
    <xf numFmtId="0" fontId="46" fillId="2" borderId="0" applyNumberFormat="0" applyBorder="0" applyAlignment="0" applyProtection="0">
      <alignment vertical="center"/>
    </xf>
    <xf numFmtId="0" fontId="48" fillId="9" borderId="0" applyNumberFormat="0" applyBorder="0" applyAlignment="0" applyProtection="0">
      <alignment vertical="center"/>
    </xf>
    <xf numFmtId="0" fontId="48" fillId="11" borderId="0" applyNumberFormat="0" applyBorder="0" applyAlignment="0" applyProtection="0">
      <alignment vertical="center"/>
    </xf>
    <xf numFmtId="0" fontId="48" fillId="11" borderId="0" applyNumberFormat="0" applyBorder="0" applyAlignment="0" applyProtection="0">
      <alignment vertical="center"/>
    </xf>
    <xf numFmtId="0" fontId="91" fillId="0" borderId="0"/>
    <xf numFmtId="0" fontId="46" fillId="2" borderId="0" applyNumberFormat="0" applyBorder="0" applyAlignment="0" applyProtection="0">
      <alignment vertical="center"/>
    </xf>
    <xf numFmtId="0" fontId="48" fillId="29" borderId="0" applyNumberFormat="0" applyBorder="0" applyAlignment="0" applyProtection="0">
      <alignment vertical="center"/>
    </xf>
    <xf numFmtId="0" fontId="48" fillId="29" borderId="0" applyNumberFormat="0" applyBorder="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48" fillId="4" borderId="0" applyNumberFormat="0" applyBorder="0" applyAlignment="0" applyProtection="0">
      <alignment vertical="center"/>
    </xf>
    <xf numFmtId="9" fontId="91" fillId="0" borderId="0" applyFont="0" applyFill="0" applyBorder="0" applyAlignment="0" applyProtection="0">
      <alignment vertical="center"/>
    </xf>
    <xf numFmtId="0" fontId="48" fillId="4" borderId="0" applyNumberFormat="0" applyBorder="0" applyAlignment="0" applyProtection="0">
      <alignment vertical="center"/>
    </xf>
    <xf numFmtId="0" fontId="46" fillId="2" borderId="0" applyNumberFormat="0" applyBorder="0" applyAlignment="0" applyProtection="0">
      <alignment vertical="center"/>
    </xf>
    <xf numFmtId="9" fontId="91" fillId="0" borderId="0" applyFont="0" applyFill="0" applyBorder="0" applyAlignment="0" applyProtection="0">
      <alignment vertical="center"/>
    </xf>
    <xf numFmtId="0" fontId="91" fillId="0" borderId="0" applyNumberFormat="0" applyFont="0" applyFill="0" applyBorder="0" applyAlignment="0" applyProtection="0"/>
    <xf numFmtId="0" fontId="48" fillId="4" borderId="0" applyNumberFormat="0" applyBorder="0" applyAlignment="0" applyProtection="0">
      <alignment vertical="center"/>
    </xf>
    <xf numFmtId="9" fontId="91" fillId="0" borderId="0" applyFont="0" applyFill="0" applyBorder="0" applyAlignment="0" applyProtection="0">
      <alignment vertical="center"/>
    </xf>
    <xf numFmtId="0" fontId="48" fillId="4" borderId="0" applyNumberFormat="0" applyBorder="0" applyAlignment="0" applyProtection="0">
      <alignment vertical="center"/>
    </xf>
    <xf numFmtId="9" fontId="91" fillId="0" borderId="0" applyFont="0" applyFill="0" applyBorder="0" applyAlignment="0" applyProtection="0">
      <alignment vertical="center"/>
    </xf>
    <xf numFmtId="0" fontId="46" fillId="2" borderId="0" applyNumberFormat="0" applyBorder="0" applyAlignment="0" applyProtection="0">
      <alignment vertical="center"/>
    </xf>
    <xf numFmtId="0" fontId="46" fillId="8" borderId="0" applyNumberFormat="0" applyBorder="0" applyAlignment="0" applyProtection="0">
      <alignment vertical="center"/>
    </xf>
    <xf numFmtId="0" fontId="48" fillId="4" borderId="0" applyNumberFormat="0" applyBorder="0" applyAlignment="0" applyProtection="0">
      <alignment vertical="center"/>
    </xf>
    <xf numFmtId="0" fontId="46" fillId="8" borderId="0" applyNumberFormat="0" applyBorder="0" applyAlignment="0" applyProtection="0">
      <alignment vertical="center"/>
    </xf>
    <xf numFmtId="0" fontId="18" fillId="27" borderId="0" applyNumberFormat="0" applyBorder="0" applyAlignment="0" applyProtection="0"/>
    <xf numFmtId="0" fontId="46" fillId="8" borderId="0" applyNumberFormat="0" applyBorder="0" applyAlignment="0" applyProtection="0">
      <alignment vertical="center"/>
    </xf>
    <xf numFmtId="0" fontId="46" fillId="8" borderId="0" applyNumberFormat="0" applyBorder="0" applyAlignment="0" applyProtection="0">
      <alignment vertical="center"/>
    </xf>
    <xf numFmtId="0" fontId="18" fillId="27" borderId="0" applyNumberFormat="0" applyBorder="0" applyAlignment="0" applyProtection="0"/>
    <xf numFmtId="0" fontId="46" fillId="8" borderId="0" applyNumberFormat="0" applyBorder="0" applyAlignment="0" applyProtection="0">
      <alignment vertical="center"/>
    </xf>
    <xf numFmtId="0" fontId="47" fillId="5" borderId="0" applyNumberFormat="0" applyBorder="0" applyAlignment="0" applyProtection="0">
      <alignment vertical="center"/>
    </xf>
    <xf numFmtId="0" fontId="18" fillId="27" borderId="0" applyNumberFormat="0" applyBorder="0" applyAlignment="0" applyProtection="0"/>
    <xf numFmtId="0" fontId="46" fillId="2" borderId="0" applyNumberFormat="0" applyBorder="0" applyAlignment="0" applyProtection="0">
      <alignment vertical="center"/>
    </xf>
    <xf numFmtId="0" fontId="46" fillId="8" borderId="0" applyNumberFormat="0" applyBorder="0" applyAlignment="0" applyProtection="0">
      <alignment vertical="center"/>
    </xf>
    <xf numFmtId="0" fontId="47" fillId="5" borderId="0" applyNumberFormat="0" applyBorder="0" applyAlignment="0" applyProtection="0">
      <alignment vertical="center"/>
    </xf>
    <xf numFmtId="0" fontId="47" fillId="5" borderId="0" applyNumberFormat="0" applyBorder="0" applyAlignment="0" applyProtection="0">
      <alignment vertical="center"/>
    </xf>
    <xf numFmtId="0" fontId="68" fillId="30" borderId="0" applyNumberFormat="0" applyBorder="0" applyAlignment="0" applyProtection="0"/>
    <xf numFmtId="0" fontId="18" fillId="27" borderId="0" applyNumberFormat="0" applyBorder="0" applyAlignment="0" applyProtection="0"/>
    <xf numFmtId="0" fontId="46" fillId="2" borderId="0" applyNumberFormat="0" applyBorder="0" applyAlignment="0" applyProtection="0">
      <alignment vertical="center"/>
    </xf>
    <xf numFmtId="0" fontId="47" fillId="5" borderId="0" applyNumberFormat="0" applyBorder="0" applyAlignment="0" applyProtection="0">
      <alignment vertical="center"/>
    </xf>
    <xf numFmtId="0" fontId="18" fillId="27" borderId="0" applyNumberFormat="0" applyBorder="0" applyAlignment="0" applyProtection="0"/>
    <xf numFmtId="0" fontId="50" fillId="18" borderId="0" applyNumberFormat="0" applyBorder="0" applyAlignment="0" applyProtection="0"/>
    <xf numFmtId="0" fontId="18" fillId="27" borderId="0" applyNumberFormat="0" applyBorder="0" applyAlignment="0" applyProtection="0"/>
    <xf numFmtId="0" fontId="47" fillId="14" borderId="0" applyNumberFormat="0" applyBorder="0" applyAlignment="0" applyProtection="0">
      <alignment vertical="center"/>
    </xf>
    <xf numFmtId="0" fontId="18" fillId="27" borderId="0" applyNumberFormat="0" applyBorder="0" applyAlignment="0" applyProtection="0"/>
    <xf numFmtId="0" fontId="18" fillId="27" borderId="0" applyNumberFormat="0" applyBorder="0" applyAlignment="0" applyProtection="0"/>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18" fillId="27" borderId="0" applyNumberFormat="0" applyBorder="0" applyAlignment="0" applyProtection="0"/>
    <xf numFmtId="0" fontId="50" fillId="13" borderId="0" applyNumberFormat="0" applyBorder="0" applyAlignment="0" applyProtection="0"/>
    <xf numFmtId="0" fontId="91" fillId="0" borderId="0"/>
    <xf numFmtId="0" fontId="50" fillId="13" borderId="0" applyNumberFormat="0" applyBorder="0" applyAlignment="0" applyProtection="0"/>
    <xf numFmtId="0" fontId="91" fillId="0" borderId="0"/>
    <xf numFmtId="0" fontId="61" fillId="20" borderId="0" applyNumberFormat="0" applyBorder="0" applyAlignment="0" applyProtection="0"/>
    <xf numFmtId="0" fontId="50" fillId="13" borderId="0" applyNumberFormat="0" applyBorder="0" applyAlignment="0" applyProtection="0"/>
    <xf numFmtId="0" fontId="50" fillId="18" borderId="0" applyNumberFormat="0" applyBorder="0" applyAlignment="0" applyProtection="0"/>
    <xf numFmtId="0" fontId="91" fillId="0" borderId="0"/>
    <xf numFmtId="0" fontId="91" fillId="0" borderId="0"/>
    <xf numFmtId="0" fontId="46" fillId="8" borderId="0" applyNumberFormat="0" applyBorder="0" applyAlignment="0" applyProtection="0">
      <alignment vertical="center"/>
    </xf>
    <xf numFmtId="0" fontId="50" fillId="13" borderId="0" applyNumberFormat="0" applyBorder="0" applyAlignment="0" applyProtection="0"/>
    <xf numFmtId="0" fontId="50" fillId="13" borderId="0" applyNumberFormat="0" applyBorder="0" applyAlignment="0" applyProtection="0"/>
    <xf numFmtId="0" fontId="50" fillId="15" borderId="0" applyNumberFormat="0" applyBorder="0" applyAlignment="0" applyProtection="0"/>
    <xf numFmtId="0" fontId="50" fillId="13" borderId="0" applyNumberFormat="0" applyBorder="0" applyAlignment="0" applyProtection="0"/>
    <xf numFmtId="0" fontId="91" fillId="0" borderId="0"/>
    <xf numFmtId="0" fontId="50" fillId="13" borderId="0" applyNumberFormat="0" applyBorder="0" applyAlignment="0" applyProtection="0"/>
    <xf numFmtId="0" fontId="61" fillId="20" borderId="0" applyNumberFormat="0" applyBorder="0" applyAlignment="0" applyProtection="0"/>
    <xf numFmtId="0" fontId="80" fillId="0" borderId="6" applyNumberFormat="0" applyFill="0" applyAlignment="0" applyProtection="0">
      <alignment vertical="center"/>
    </xf>
    <xf numFmtId="0" fontId="50" fillId="13" borderId="0" applyNumberFormat="0" applyBorder="0" applyAlignment="0" applyProtection="0"/>
    <xf numFmtId="0" fontId="61" fillId="20" borderId="0" applyNumberFormat="0" applyBorder="0" applyAlignment="0" applyProtection="0"/>
    <xf numFmtId="0" fontId="46" fillId="2" borderId="0" applyNumberFormat="0" applyBorder="0" applyAlignment="0" applyProtection="0">
      <alignment vertical="center"/>
    </xf>
    <xf numFmtId="0" fontId="50" fillId="7" borderId="0" applyNumberFormat="0" applyBorder="0" applyAlignment="0" applyProtection="0"/>
    <xf numFmtId="0" fontId="91" fillId="0" borderId="0" applyNumberFormat="0" applyFont="0" applyFill="0" applyBorder="0" applyAlignment="0" applyProtection="0"/>
    <xf numFmtId="0" fontId="91" fillId="0" borderId="0"/>
    <xf numFmtId="0" fontId="50" fillId="13" borderId="0" applyNumberFormat="0" applyBorder="0" applyAlignment="0" applyProtection="0"/>
    <xf numFmtId="0" fontId="63" fillId="8" borderId="0" applyNumberFormat="0" applyBorder="0" applyAlignment="0" applyProtection="0">
      <alignment vertical="center"/>
    </xf>
    <xf numFmtId="0" fontId="82" fillId="2" borderId="0" applyNumberFormat="0" applyBorder="0" applyAlignment="0" applyProtection="0">
      <alignment vertical="center"/>
    </xf>
    <xf numFmtId="0" fontId="91" fillId="0" borderId="0"/>
    <xf numFmtId="0" fontId="46" fillId="8" borderId="0" applyNumberFormat="0" applyBorder="0" applyAlignment="0" applyProtection="0">
      <alignment vertical="center"/>
    </xf>
    <xf numFmtId="0" fontId="91" fillId="0" borderId="0"/>
    <xf numFmtId="0" fontId="50" fillId="13" borderId="0" applyNumberFormat="0" applyBorder="0" applyAlignment="0" applyProtection="0"/>
    <xf numFmtId="0" fontId="91" fillId="0" borderId="0"/>
    <xf numFmtId="0" fontId="50" fillId="13" borderId="0" applyNumberFormat="0" applyBorder="0" applyAlignment="0" applyProtection="0"/>
    <xf numFmtId="0" fontId="47" fillId="5" borderId="0" applyNumberFormat="0" applyBorder="0" applyAlignment="0" applyProtection="0">
      <alignment vertical="center"/>
    </xf>
    <xf numFmtId="0" fontId="46" fillId="2" borderId="0" applyNumberFormat="0" applyBorder="0" applyAlignment="0" applyProtection="0">
      <alignment vertical="center"/>
    </xf>
    <xf numFmtId="0" fontId="50" fillId="13" borderId="0" applyNumberFormat="0" applyBorder="0" applyAlignment="0" applyProtection="0"/>
    <xf numFmtId="0" fontId="91" fillId="0" borderId="0"/>
    <xf numFmtId="0" fontId="50" fillId="13" borderId="0" applyNumberFormat="0" applyBorder="0" applyAlignment="0" applyProtection="0"/>
    <xf numFmtId="0" fontId="91" fillId="0" borderId="0"/>
    <xf numFmtId="0" fontId="50" fillId="32" borderId="0" applyNumberFormat="0" applyBorder="0" applyAlignment="0" applyProtection="0"/>
    <xf numFmtId="0" fontId="91" fillId="0" borderId="0"/>
    <xf numFmtId="0" fontId="50" fillId="32" borderId="0" applyNumberFormat="0" applyBorder="0" applyAlignment="0" applyProtection="0"/>
    <xf numFmtId="0" fontId="91" fillId="0" borderId="0"/>
    <xf numFmtId="0" fontId="50" fillId="32" borderId="0" applyNumberFormat="0" applyBorder="0" applyAlignment="0" applyProtection="0"/>
    <xf numFmtId="0" fontId="46" fillId="2" borderId="0" applyNumberFormat="0" applyBorder="0" applyAlignment="0" applyProtection="0">
      <alignment vertical="center"/>
    </xf>
    <xf numFmtId="0" fontId="91" fillId="0" borderId="0"/>
    <xf numFmtId="0" fontId="50" fillId="32" borderId="0" applyNumberFormat="0" applyBorder="0" applyAlignment="0" applyProtection="0"/>
    <xf numFmtId="0" fontId="46" fillId="2" borderId="0" applyNumberFormat="0" applyBorder="0" applyAlignment="0" applyProtection="0">
      <alignment vertical="center"/>
    </xf>
    <xf numFmtId="0" fontId="91" fillId="0" borderId="0"/>
    <xf numFmtId="0" fontId="47" fillId="5" borderId="0" applyNumberFormat="0" applyBorder="0" applyAlignment="0" applyProtection="0">
      <alignment vertical="center"/>
    </xf>
    <xf numFmtId="0" fontId="18" fillId="13" borderId="0" applyNumberFormat="0" applyBorder="0" applyAlignment="0" applyProtection="0"/>
    <xf numFmtId="0" fontId="91" fillId="0" borderId="0"/>
    <xf numFmtId="0" fontId="91" fillId="0" borderId="0"/>
    <xf numFmtId="0" fontId="91" fillId="0" borderId="0"/>
    <xf numFmtId="0" fontId="50" fillId="32" borderId="0" applyNumberFormat="0" applyBorder="0" applyAlignment="0" applyProtection="0"/>
    <xf numFmtId="0" fontId="46" fillId="2" borderId="0" applyNumberFormat="0" applyBorder="0" applyAlignment="0" applyProtection="0">
      <alignment vertical="center"/>
    </xf>
    <xf numFmtId="0" fontId="91" fillId="0" borderId="0"/>
    <xf numFmtId="0" fontId="47" fillId="5" borderId="0" applyNumberFormat="0" applyBorder="0" applyAlignment="0" applyProtection="0">
      <alignment vertical="center"/>
    </xf>
    <xf numFmtId="0" fontId="18" fillId="13" borderId="0" applyNumberFormat="0" applyBorder="0" applyAlignment="0" applyProtection="0"/>
    <xf numFmtId="0" fontId="91" fillId="0" borderId="0"/>
    <xf numFmtId="0" fontId="46" fillId="2" borderId="0" applyNumberFormat="0" applyBorder="0" applyAlignment="0" applyProtection="0">
      <alignment vertical="center"/>
    </xf>
    <xf numFmtId="0" fontId="91" fillId="0" borderId="0"/>
    <xf numFmtId="0" fontId="18" fillId="13" borderId="0" applyNumberFormat="0" applyBorder="0" applyAlignment="0" applyProtection="0"/>
    <xf numFmtId="0" fontId="91" fillId="0" borderId="0"/>
    <xf numFmtId="0" fontId="50" fillId="32" borderId="0" applyNumberFormat="0" applyBorder="0" applyAlignment="0" applyProtection="0"/>
    <xf numFmtId="0" fontId="50" fillId="32" borderId="0" applyNumberFormat="0" applyBorder="0" applyAlignment="0" applyProtection="0"/>
    <xf numFmtId="0" fontId="63" fillId="8" borderId="0" applyNumberFormat="0" applyBorder="0" applyAlignment="0" applyProtection="0">
      <alignment vertical="center"/>
    </xf>
    <xf numFmtId="0" fontId="46" fillId="2" borderId="0" applyNumberFormat="0" applyBorder="0" applyAlignment="0" applyProtection="0">
      <alignment vertical="center"/>
    </xf>
    <xf numFmtId="0" fontId="91" fillId="0" borderId="0" applyNumberFormat="0" applyFont="0" applyFill="0" applyBorder="0" applyAlignment="0" applyProtection="0"/>
    <xf numFmtId="0" fontId="18" fillId="13" borderId="0" applyNumberFormat="0" applyBorder="0" applyAlignment="0" applyProtection="0"/>
    <xf numFmtId="0" fontId="48" fillId="34" borderId="0" applyNumberFormat="0" applyBorder="0" applyAlignment="0" applyProtection="0">
      <alignment vertical="center"/>
    </xf>
    <xf numFmtId="0" fontId="27" fillId="0" borderId="0">
      <alignment vertical="center"/>
    </xf>
    <xf numFmtId="0" fontId="27" fillId="0" borderId="0">
      <alignment vertical="center"/>
    </xf>
    <xf numFmtId="0" fontId="46" fillId="2" borderId="0" applyNumberFormat="0" applyBorder="0" applyAlignment="0" applyProtection="0">
      <alignment vertical="center"/>
    </xf>
    <xf numFmtId="0" fontId="48" fillId="34" borderId="0" applyNumberFormat="0" applyBorder="0" applyAlignment="0" applyProtection="0">
      <alignment vertical="center"/>
    </xf>
    <xf numFmtId="0" fontId="27" fillId="0" borderId="0">
      <alignment vertical="center"/>
    </xf>
    <xf numFmtId="0" fontId="27" fillId="0" borderId="0">
      <alignment vertical="center"/>
    </xf>
    <xf numFmtId="0" fontId="46" fillId="2" borderId="0" applyNumberFormat="0" applyBorder="0" applyAlignment="0" applyProtection="0">
      <alignment vertical="center"/>
    </xf>
    <xf numFmtId="0" fontId="48" fillId="34" borderId="0" applyNumberFormat="0" applyBorder="0" applyAlignment="0" applyProtection="0">
      <alignment vertical="center"/>
    </xf>
    <xf numFmtId="0" fontId="27" fillId="0" borderId="0">
      <alignment vertical="center"/>
    </xf>
    <xf numFmtId="0" fontId="27" fillId="0" borderId="0">
      <alignment vertical="center"/>
    </xf>
    <xf numFmtId="0" fontId="46" fillId="2" borderId="0" applyNumberFormat="0" applyBorder="0" applyAlignment="0" applyProtection="0">
      <alignment vertical="center"/>
    </xf>
    <xf numFmtId="0" fontId="48" fillId="34" borderId="0" applyNumberFormat="0" applyBorder="0" applyAlignment="0" applyProtection="0">
      <alignment vertical="center"/>
    </xf>
    <xf numFmtId="0" fontId="27" fillId="0" borderId="0">
      <alignment vertical="center"/>
    </xf>
    <xf numFmtId="0" fontId="27" fillId="0" borderId="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48" fillId="34" borderId="0" applyNumberFormat="0" applyBorder="0" applyAlignment="0" applyProtection="0">
      <alignment vertical="center"/>
    </xf>
    <xf numFmtId="0" fontId="91" fillId="0" borderId="0"/>
    <xf numFmtId="0" fontId="91" fillId="0" borderId="0"/>
    <xf numFmtId="0" fontId="27" fillId="0" borderId="0">
      <alignment vertical="center"/>
    </xf>
    <xf numFmtId="0" fontId="27" fillId="0" borderId="0">
      <alignment vertical="center"/>
    </xf>
    <xf numFmtId="0" fontId="46" fillId="2" borderId="0" applyNumberFormat="0" applyBorder="0" applyAlignment="0" applyProtection="0">
      <alignment vertical="center"/>
    </xf>
    <xf numFmtId="0" fontId="48" fillId="34" borderId="0" applyNumberFormat="0" applyBorder="0" applyAlignment="0" applyProtection="0">
      <alignment vertical="center"/>
    </xf>
    <xf numFmtId="0" fontId="91" fillId="0" borderId="0"/>
    <xf numFmtId="0" fontId="27" fillId="0" borderId="0">
      <alignment vertical="center"/>
    </xf>
    <xf numFmtId="0" fontId="27" fillId="0" borderId="0">
      <alignment vertical="center"/>
    </xf>
    <xf numFmtId="0" fontId="46" fillId="8" borderId="0" applyNumberFormat="0" applyBorder="0" applyAlignment="0" applyProtection="0">
      <alignment vertical="center"/>
    </xf>
    <xf numFmtId="0" fontId="46" fillId="2" borderId="0" applyNumberFormat="0" applyBorder="0" applyAlignment="0" applyProtection="0">
      <alignment vertical="center"/>
    </xf>
    <xf numFmtId="0" fontId="91" fillId="0" borderId="0"/>
    <xf numFmtId="0" fontId="50" fillId="32" borderId="0" applyNumberFormat="0" applyBorder="0" applyAlignment="0" applyProtection="0"/>
    <xf numFmtId="0" fontId="48" fillId="34" borderId="0" applyNumberFormat="0" applyBorder="0" applyAlignment="0" applyProtection="0">
      <alignment vertical="center"/>
    </xf>
    <xf numFmtId="0" fontId="46" fillId="8" borderId="0" applyNumberFormat="0" applyBorder="0" applyAlignment="0" applyProtection="0">
      <alignment vertical="center"/>
    </xf>
    <xf numFmtId="0" fontId="48" fillId="34" borderId="0" applyNumberFormat="0" applyBorder="0" applyAlignment="0" applyProtection="0">
      <alignment vertical="center"/>
    </xf>
    <xf numFmtId="0" fontId="91" fillId="0" borderId="0"/>
    <xf numFmtId="0" fontId="46" fillId="2" borderId="0" applyNumberFormat="0" applyBorder="0" applyAlignment="0" applyProtection="0">
      <alignment vertical="center"/>
    </xf>
    <xf numFmtId="0" fontId="91" fillId="0" borderId="0"/>
    <xf numFmtId="0" fontId="50" fillId="32" borderId="0" applyNumberFormat="0" applyBorder="0" applyAlignment="0" applyProtection="0"/>
    <xf numFmtId="0" fontId="61" fillId="20" borderId="0" applyNumberFormat="0" applyBorder="0" applyAlignment="0" applyProtection="0"/>
    <xf numFmtId="0" fontId="50" fillId="32" borderId="0" applyNumberFormat="0" applyBorder="0" applyAlignment="0" applyProtection="0"/>
    <xf numFmtId="0" fontId="50" fillId="32" borderId="0" applyNumberFormat="0" applyBorder="0" applyAlignment="0" applyProtection="0"/>
    <xf numFmtId="0" fontId="46" fillId="2" borderId="0" applyNumberFormat="0" applyBorder="0" applyAlignment="0" applyProtection="0">
      <alignment vertical="center"/>
    </xf>
    <xf numFmtId="0" fontId="50" fillId="32" borderId="0" applyNumberFormat="0" applyBorder="0" applyAlignment="0" applyProtection="0"/>
    <xf numFmtId="0" fontId="50" fillId="32" borderId="0" applyNumberFormat="0" applyBorder="0" applyAlignment="0" applyProtection="0"/>
    <xf numFmtId="0" fontId="50" fillId="32" borderId="0" applyNumberFormat="0" applyBorder="0" applyAlignment="0" applyProtection="0"/>
    <xf numFmtId="0" fontId="91" fillId="0" borderId="0" applyNumberFormat="0" applyFont="0" applyFill="0" applyBorder="0" applyAlignment="0" applyProtection="0"/>
    <xf numFmtId="0" fontId="50" fillId="32" borderId="0" applyNumberFormat="0" applyBorder="0" applyAlignment="0" applyProtection="0"/>
    <xf numFmtId="0" fontId="47" fillId="5" borderId="0" applyNumberFormat="0" applyBorder="0" applyAlignment="0" applyProtection="0">
      <alignment vertical="center"/>
    </xf>
    <xf numFmtId="0" fontId="46" fillId="2" borderId="0" applyNumberFormat="0" applyBorder="0" applyAlignment="0" applyProtection="0">
      <alignment vertical="center"/>
    </xf>
    <xf numFmtId="0" fontId="50" fillId="32" borderId="0" applyNumberFormat="0" applyBorder="0" applyAlignment="0" applyProtection="0"/>
    <xf numFmtId="0" fontId="50" fillId="32" borderId="0" applyNumberFormat="0" applyBorder="0" applyAlignment="0" applyProtection="0"/>
    <xf numFmtId="0" fontId="46" fillId="2" borderId="0" applyNumberFormat="0" applyBorder="0" applyAlignment="0" applyProtection="0">
      <alignment vertical="center"/>
    </xf>
    <xf numFmtId="0" fontId="50" fillId="32" borderId="0" applyNumberFormat="0" applyBorder="0" applyAlignment="0" applyProtection="0"/>
    <xf numFmtId="0" fontId="50" fillId="32" borderId="0" applyNumberFormat="0" applyBorder="0" applyAlignment="0" applyProtection="0"/>
    <xf numFmtId="0" fontId="50" fillId="32" borderId="0" applyNumberFormat="0" applyBorder="0" applyAlignment="0" applyProtection="0"/>
    <xf numFmtId="0" fontId="50" fillId="32" borderId="0" applyNumberFormat="0" applyBorder="0" applyAlignment="0" applyProtection="0"/>
    <xf numFmtId="0" fontId="91" fillId="0" borderId="0"/>
    <xf numFmtId="0" fontId="53" fillId="2" borderId="0" applyNumberFormat="0" applyBorder="0" applyAlignment="0" applyProtection="0">
      <alignment vertical="center"/>
    </xf>
    <xf numFmtId="0" fontId="46" fillId="8" borderId="0" applyNumberFormat="0" applyBorder="0" applyAlignment="0" applyProtection="0">
      <alignment vertical="center"/>
    </xf>
    <xf numFmtId="0" fontId="53" fillId="8" borderId="0" applyNumberFormat="0" applyBorder="0" applyAlignment="0" applyProtection="0">
      <alignment vertical="center"/>
    </xf>
    <xf numFmtId="0" fontId="50" fillId="15" borderId="0" applyNumberFormat="0" applyBorder="0" applyAlignment="0" applyProtection="0"/>
    <xf numFmtId="0" fontId="46" fillId="2" borderId="0" applyNumberFormat="0" applyBorder="0" applyAlignment="0" applyProtection="0">
      <alignment vertical="center"/>
    </xf>
    <xf numFmtId="0" fontId="50" fillId="35" borderId="0" applyNumberFormat="0" applyBorder="0" applyAlignment="0" applyProtection="0"/>
    <xf numFmtId="0" fontId="18" fillId="21" borderId="0" applyNumberFormat="0" applyBorder="0" applyAlignment="0" applyProtection="0"/>
    <xf numFmtId="0" fontId="18" fillId="21" borderId="0" applyNumberFormat="0" applyBorder="0" applyAlignment="0" applyProtection="0"/>
    <xf numFmtId="0" fontId="46" fillId="2" borderId="0" applyNumberFormat="0" applyBorder="0" applyAlignment="0" applyProtection="0">
      <alignment vertical="center"/>
    </xf>
    <xf numFmtId="0" fontId="18" fillId="21" borderId="0" applyNumberFormat="0" applyBorder="0" applyAlignment="0" applyProtection="0"/>
    <xf numFmtId="0" fontId="46" fillId="2" borderId="0" applyNumberFormat="0" applyBorder="0" applyAlignment="0" applyProtection="0">
      <alignment vertical="center"/>
    </xf>
    <xf numFmtId="0" fontId="18" fillId="21" borderId="0" applyNumberFormat="0" applyBorder="0" applyAlignment="0" applyProtection="0"/>
    <xf numFmtId="0" fontId="53" fillId="8" borderId="0" applyNumberFormat="0" applyBorder="0" applyAlignment="0" applyProtection="0">
      <alignment vertical="center"/>
    </xf>
    <xf numFmtId="0" fontId="46" fillId="2" borderId="0" applyNumberFormat="0" applyBorder="0" applyAlignment="0" applyProtection="0">
      <alignment vertical="center"/>
    </xf>
    <xf numFmtId="0" fontId="18" fillId="21" borderId="0" applyNumberFormat="0" applyBorder="0" applyAlignment="0" applyProtection="0"/>
    <xf numFmtId="0" fontId="18" fillId="21" borderId="0" applyNumberFormat="0" applyBorder="0" applyAlignment="0" applyProtection="0"/>
    <xf numFmtId="0" fontId="61" fillId="33" borderId="0" applyNumberFormat="0" applyBorder="0" applyAlignment="0" applyProtection="0"/>
    <xf numFmtId="0" fontId="18" fillId="21" borderId="0" applyNumberFormat="0" applyBorder="0" applyAlignment="0" applyProtection="0"/>
    <xf numFmtId="0" fontId="46" fillId="2" borderId="0" applyNumberFormat="0" applyBorder="0" applyAlignment="0" applyProtection="0">
      <alignment vertical="center"/>
    </xf>
    <xf numFmtId="0" fontId="18" fillId="21" borderId="0" applyNumberFormat="0" applyBorder="0" applyAlignment="0" applyProtection="0"/>
    <xf numFmtId="0" fontId="46" fillId="2" borderId="0" applyNumberFormat="0" applyBorder="0" applyAlignment="0" applyProtection="0">
      <alignment vertical="center"/>
    </xf>
    <xf numFmtId="0" fontId="46" fillId="8" borderId="0" applyNumberFormat="0" applyBorder="0" applyAlignment="0" applyProtection="0">
      <alignment vertical="center"/>
    </xf>
    <xf numFmtId="0" fontId="18" fillId="21" borderId="0" applyNumberFormat="0" applyBorder="0" applyAlignment="0" applyProtection="0"/>
    <xf numFmtId="0" fontId="46" fillId="2" borderId="0" applyNumberFormat="0" applyBorder="0" applyAlignment="0" applyProtection="0">
      <alignment vertical="center"/>
    </xf>
    <xf numFmtId="0" fontId="18" fillId="21" borderId="0" applyNumberFormat="0" applyBorder="0" applyAlignment="0" applyProtection="0"/>
    <xf numFmtId="0" fontId="91" fillId="0" borderId="0" applyNumberFormat="0" applyFont="0" applyFill="0" applyBorder="0" applyAlignment="0" applyProtection="0"/>
    <xf numFmtId="0" fontId="18" fillId="21" borderId="0" applyNumberFormat="0" applyBorder="0" applyAlignment="0" applyProtection="0"/>
    <xf numFmtId="43" fontId="91" fillId="0" borderId="0" applyFont="0" applyFill="0" applyBorder="0" applyAlignment="0" applyProtection="0">
      <alignment vertical="center"/>
    </xf>
    <xf numFmtId="0" fontId="18" fillId="21" borderId="0" applyNumberFormat="0" applyBorder="0" applyAlignment="0" applyProtection="0"/>
    <xf numFmtId="0" fontId="91" fillId="0" borderId="0" applyNumberFormat="0" applyFont="0" applyFill="0" applyBorder="0" applyAlignment="0" applyProtection="0"/>
    <xf numFmtId="0" fontId="18" fillId="21" borderId="0" applyNumberFormat="0" applyBorder="0" applyAlignment="0" applyProtection="0"/>
    <xf numFmtId="0" fontId="18" fillId="21" borderId="0" applyNumberFormat="0" applyBorder="0" applyAlignment="0" applyProtection="0"/>
    <xf numFmtId="0" fontId="18" fillId="7" borderId="0" applyNumberFormat="0" applyBorder="0" applyAlignment="0" applyProtection="0"/>
    <xf numFmtId="0" fontId="18" fillId="7" borderId="0" applyNumberFormat="0" applyBorder="0" applyAlignment="0" applyProtection="0"/>
    <xf numFmtId="0" fontId="46" fillId="2" borderId="0" applyNumberFormat="0" applyBorder="0" applyAlignment="0" applyProtection="0">
      <alignment vertical="center"/>
    </xf>
    <xf numFmtId="0" fontId="18" fillId="7" borderId="0" applyNumberFormat="0" applyBorder="0" applyAlignment="0" applyProtection="0"/>
    <xf numFmtId="0" fontId="18" fillId="7" borderId="0" applyNumberFormat="0" applyBorder="0" applyAlignment="0" applyProtection="0"/>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18" fillId="7" borderId="0" applyNumberFormat="0" applyBorder="0" applyAlignment="0" applyProtection="0"/>
    <xf numFmtId="0" fontId="54" fillId="4" borderId="1" applyNumberFormat="0" applyAlignment="0" applyProtection="0">
      <alignment vertical="center"/>
    </xf>
    <xf numFmtId="0" fontId="91" fillId="0" borderId="0"/>
    <xf numFmtId="0" fontId="46" fillId="2" borderId="0" applyNumberFormat="0" applyBorder="0" applyAlignment="0" applyProtection="0">
      <alignment vertical="center"/>
    </xf>
    <xf numFmtId="0" fontId="50" fillId="36" borderId="0" applyNumberFormat="0" applyBorder="0" applyAlignment="0" applyProtection="0"/>
    <xf numFmtId="0" fontId="46" fillId="2" borderId="0" applyNumberFormat="0" applyBorder="0" applyAlignment="0" applyProtection="0">
      <alignment vertical="center"/>
    </xf>
    <xf numFmtId="0" fontId="18" fillId="7" borderId="0" applyNumberFormat="0" applyBorder="0" applyAlignment="0" applyProtection="0"/>
    <xf numFmtId="0" fontId="46" fillId="2" borderId="0" applyNumberFormat="0" applyBorder="0" applyAlignment="0" applyProtection="0">
      <alignment vertical="center"/>
    </xf>
    <xf numFmtId="0" fontId="18" fillId="7" borderId="0" applyNumberFormat="0" applyBorder="0" applyAlignment="0" applyProtection="0"/>
    <xf numFmtId="0" fontId="18" fillId="7" borderId="0" applyNumberFormat="0" applyBorder="0" applyAlignment="0" applyProtection="0"/>
    <xf numFmtId="0" fontId="46" fillId="8" borderId="0" applyNumberFormat="0" applyBorder="0" applyAlignment="0" applyProtection="0">
      <alignment vertical="center"/>
    </xf>
    <xf numFmtId="0" fontId="8" fillId="0" borderId="0"/>
    <xf numFmtId="0" fontId="91" fillId="0" borderId="0" applyNumberFormat="0" applyFont="0" applyFill="0" applyBorder="0" applyAlignment="0" applyProtection="0"/>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18" fillId="7" borderId="0" applyNumberFormat="0" applyBorder="0" applyAlignment="0" applyProtection="0"/>
    <xf numFmtId="0" fontId="46" fillId="2" borderId="0" applyNumberFormat="0" applyBorder="0" applyAlignment="0" applyProtection="0">
      <alignment vertical="center"/>
    </xf>
    <xf numFmtId="0" fontId="18" fillId="7" borderId="0" applyNumberFormat="0" applyBorder="0" applyAlignment="0" applyProtection="0"/>
    <xf numFmtId="0" fontId="91" fillId="0" borderId="0" applyNumberFormat="0" applyFont="0" applyFill="0" applyBorder="0" applyAlignment="0" applyProtection="0"/>
    <xf numFmtId="0" fontId="46" fillId="2" borderId="0" applyNumberFormat="0" applyBorder="0" applyAlignment="0" applyProtection="0">
      <alignment vertical="center"/>
    </xf>
    <xf numFmtId="0" fontId="18" fillId="7" borderId="0" applyNumberFormat="0" applyBorder="0" applyAlignment="0" applyProtection="0"/>
    <xf numFmtId="0" fontId="46" fillId="2" borderId="0" applyNumberFormat="0" applyBorder="0" applyAlignment="0" applyProtection="0">
      <alignment vertical="center"/>
    </xf>
    <xf numFmtId="0" fontId="18" fillId="7" borderId="0" applyNumberFormat="0" applyBorder="0" applyAlignment="0" applyProtection="0"/>
    <xf numFmtId="0" fontId="46" fillId="2" borderId="0" applyNumberFormat="0" applyBorder="0" applyAlignment="0" applyProtection="0">
      <alignment vertical="center"/>
    </xf>
    <xf numFmtId="0" fontId="58" fillId="0" borderId="0" applyNumberFormat="0" applyFill="0" applyBorder="0" applyAlignment="0" applyProtection="0">
      <alignment vertical="center"/>
    </xf>
    <xf numFmtId="0" fontId="18" fillId="7" borderId="0" applyNumberFormat="0" applyBorder="0" applyAlignment="0" applyProtection="0"/>
    <xf numFmtId="0" fontId="91" fillId="0" borderId="0" applyNumberFormat="0" applyFont="0" applyFill="0" applyBorder="0" applyAlignment="0" applyProtection="0"/>
    <xf numFmtId="0" fontId="61" fillId="20" borderId="0" applyNumberFormat="0" applyBorder="0" applyAlignment="0" applyProtection="0"/>
    <xf numFmtId="0" fontId="50" fillId="31" borderId="0" applyNumberFormat="0" applyBorder="0" applyAlignment="0" applyProtection="0"/>
    <xf numFmtId="41" fontId="8" fillId="0" borderId="0" applyFont="0" applyFill="0" applyBorder="0" applyAlignment="0" applyProtection="0"/>
    <xf numFmtId="0" fontId="91" fillId="0" borderId="0"/>
    <xf numFmtId="0" fontId="46" fillId="2" borderId="0" applyNumberFormat="0" applyBorder="0" applyAlignment="0" applyProtection="0">
      <alignment vertical="center"/>
    </xf>
    <xf numFmtId="0" fontId="91" fillId="0" borderId="0"/>
    <xf numFmtId="0" fontId="50" fillId="31" borderId="0" applyNumberFormat="0" applyBorder="0" applyAlignment="0" applyProtection="0"/>
    <xf numFmtId="0" fontId="91" fillId="0" borderId="0" applyNumberFormat="0" applyFont="0" applyFill="0" applyBorder="0" applyAlignment="0" applyProtection="0"/>
    <xf numFmtId="0" fontId="50" fillId="31" borderId="0" applyNumberFormat="0" applyBorder="0" applyAlignment="0" applyProtection="0"/>
    <xf numFmtId="0" fontId="46" fillId="8" borderId="0" applyNumberFormat="0" applyBorder="0" applyAlignment="0" applyProtection="0">
      <alignment vertical="center"/>
    </xf>
    <xf numFmtId="0" fontId="47" fillId="5" borderId="0" applyNumberFormat="0" applyBorder="0" applyAlignment="0" applyProtection="0">
      <alignment vertical="center"/>
    </xf>
    <xf numFmtId="0" fontId="50" fillId="31" borderId="0" applyNumberFormat="0" applyBorder="0" applyAlignment="0" applyProtection="0"/>
    <xf numFmtId="0" fontId="50" fillId="31" borderId="0" applyNumberFormat="0" applyBorder="0" applyAlignment="0" applyProtection="0"/>
    <xf numFmtId="0" fontId="47" fillId="5" borderId="0" applyNumberFormat="0" applyBorder="0" applyAlignment="0" applyProtection="0">
      <alignment vertical="center"/>
    </xf>
    <xf numFmtId="0" fontId="46" fillId="2" borderId="0" applyNumberFormat="0" applyBorder="0" applyAlignment="0" applyProtection="0">
      <alignment vertical="center"/>
    </xf>
    <xf numFmtId="0" fontId="50" fillId="31" borderId="0" applyNumberFormat="0" applyBorder="0" applyAlignment="0" applyProtection="0"/>
    <xf numFmtId="0" fontId="46" fillId="2" borderId="0" applyNumberFormat="0" applyBorder="0" applyAlignment="0" applyProtection="0">
      <alignment vertical="center"/>
    </xf>
    <xf numFmtId="0" fontId="50" fillId="31" borderId="0" applyNumberFormat="0" applyBorder="0" applyAlignment="0" applyProtection="0"/>
    <xf numFmtId="0" fontId="46" fillId="2" borderId="0" applyNumberFormat="0" applyBorder="0" applyAlignment="0" applyProtection="0">
      <alignment vertical="center"/>
    </xf>
    <xf numFmtId="0" fontId="46" fillId="8" borderId="0" applyNumberFormat="0" applyBorder="0" applyAlignment="0" applyProtection="0">
      <alignment vertical="center"/>
    </xf>
    <xf numFmtId="0" fontId="91" fillId="0" borderId="0"/>
    <xf numFmtId="0" fontId="91" fillId="0" borderId="0"/>
    <xf numFmtId="0" fontId="50" fillId="31" borderId="0" applyNumberFormat="0" applyBorder="0" applyAlignment="0" applyProtection="0"/>
    <xf numFmtId="0" fontId="46" fillId="2" borderId="0" applyNumberFormat="0" applyBorder="0" applyAlignment="0" applyProtection="0">
      <alignment vertical="center"/>
    </xf>
    <xf numFmtId="0" fontId="91" fillId="0" borderId="0"/>
    <xf numFmtId="0" fontId="91" fillId="0" borderId="0" applyNumberFormat="0" applyFont="0" applyFill="0" applyBorder="0" applyAlignment="0" applyProtection="0"/>
    <xf numFmtId="0" fontId="50" fillId="31" borderId="0" applyNumberFormat="0" applyBorder="0" applyAlignment="0" applyProtection="0"/>
    <xf numFmtId="0" fontId="46" fillId="2" borderId="0" applyNumberFormat="0" applyBorder="0" applyAlignment="0" applyProtection="0">
      <alignment vertical="center"/>
    </xf>
    <xf numFmtId="0" fontId="50" fillId="31" borderId="0" applyNumberFormat="0" applyBorder="0" applyAlignment="0" applyProtection="0"/>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91" fillId="0" borderId="0"/>
    <xf numFmtId="0" fontId="47" fillId="5" borderId="0" applyNumberFormat="0" applyBorder="0" applyAlignment="0" applyProtection="0">
      <alignment vertical="center"/>
    </xf>
    <xf numFmtId="0" fontId="50" fillId="31" borderId="0" applyNumberFormat="0" applyBorder="0" applyAlignment="0" applyProtection="0"/>
    <xf numFmtId="0" fontId="46" fillId="2" borderId="0" applyNumberFormat="0" applyBorder="0" applyAlignment="0" applyProtection="0">
      <alignment vertical="center"/>
    </xf>
    <xf numFmtId="0" fontId="91" fillId="0" borderId="0"/>
    <xf numFmtId="0" fontId="46" fillId="2" borderId="0" applyNumberFormat="0" applyBorder="0" applyAlignment="0" applyProtection="0">
      <alignment vertical="center"/>
    </xf>
    <xf numFmtId="0" fontId="50" fillId="31" borderId="0" applyNumberFormat="0" applyBorder="0" applyAlignment="0" applyProtection="0"/>
    <xf numFmtId="0" fontId="46" fillId="2" borderId="0" applyNumberFormat="0" applyBorder="0" applyAlignment="0" applyProtection="0">
      <alignment vertical="center"/>
    </xf>
    <xf numFmtId="0" fontId="91" fillId="0" borderId="0"/>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53" fillId="2" borderId="0" applyNumberFormat="0" applyBorder="0" applyAlignment="0" applyProtection="0">
      <alignment vertical="center"/>
    </xf>
    <xf numFmtId="0" fontId="91" fillId="0" borderId="0" applyNumberFormat="0" applyFont="0" applyFill="0" applyBorder="0" applyAlignment="0" applyProtection="0"/>
    <xf numFmtId="0" fontId="50" fillId="31" borderId="0" applyNumberFormat="0" applyBorder="0" applyAlignment="0" applyProtection="0"/>
    <xf numFmtId="0" fontId="91" fillId="0" borderId="0"/>
    <xf numFmtId="0" fontId="50" fillId="35" borderId="0" applyNumberFormat="0" applyBorder="0" applyAlignment="0" applyProtection="0"/>
    <xf numFmtId="0" fontId="50" fillId="35" borderId="0" applyNumberFormat="0" applyBorder="0" applyAlignment="0" applyProtection="0"/>
    <xf numFmtId="0" fontId="50" fillId="35" borderId="0" applyNumberFormat="0" applyBorder="0" applyAlignment="0" applyProtection="0"/>
    <xf numFmtId="0" fontId="50" fillId="35" borderId="0" applyNumberFormat="0" applyBorder="0" applyAlignment="0" applyProtection="0"/>
    <xf numFmtId="0" fontId="50" fillId="35" borderId="0" applyNumberFormat="0" applyBorder="0" applyAlignment="0" applyProtection="0"/>
    <xf numFmtId="0" fontId="50" fillId="35" borderId="0" applyNumberFormat="0" applyBorder="0" applyAlignment="0" applyProtection="0"/>
    <xf numFmtId="0" fontId="91" fillId="0" borderId="0"/>
    <xf numFmtId="0" fontId="91" fillId="0" borderId="0">
      <alignment vertical="center"/>
    </xf>
    <xf numFmtId="0" fontId="50" fillId="35" borderId="0" applyNumberFormat="0" applyBorder="0" applyAlignment="0" applyProtection="0"/>
    <xf numFmtId="0" fontId="46" fillId="2" borderId="0" applyNumberFormat="0" applyBorder="0" applyAlignment="0" applyProtection="0">
      <alignment vertical="center"/>
    </xf>
    <xf numFmtId="0" fontId="50" fillId="35" borderId="0" applyNumberFormat="0" applyBorder="0" applyAlignment="0" applyProtection="0"/>
    <xf numFmtId="0" fontId="91" fillId="0" borderId="0"/>
    <xf numFmtId="0" fontId="50" fillId="35" borderId="0" applyNumberFormat="0" applyBorder="0" applyAlignment="0" applyProtection="0"/>
    <xf numFmtId="0" fontId="48" fillId="22" borderId="0" applyNumberFormat="0" applyBorder="0" applyAlignment="0" applyProtection="0">
      <alignment vertical="center"/>
    </xf>
    <xf numFmtId="0" fontId="91" fillId="0" borderId="0" applyNumberFormat="0" applyFont="0" applyFill="0" applyBorder="0" applyAlignment="0" applyProtection="0"/>
    <xf numFmtId="0" fontId="82" fillId="2" borderId="0" applyNumberFormat="0" applyBorder="0" applyAlignment="0" applyProtection="0">
      <alignment vertical="center"/>
    </xf>
    <xf numFmtId="0" fontId="46" fillId="2" borderId="0" applyNumberFormat="0" applyBorder="0" applyAlignment="0" applyProtection="0">
      <alignment vertical="center"/>
    </xf>
    <xf numFmtId="0" fontId="48" fillId="22" borderId="0" applyNumberFormat="0" applyBorder="0" applyAlignment="0" applyProtection="0">
      <alignment vertical="center"/>
    </xf>
    <xf numFmtId="0" fontId="46" fillId="2" borderId="0" applyNumberFormat="0" applyBorder="0" applyAlignment="0" applyProtection="0">
      <alignment vertical="center"/>
    </xf>
    <xf numFmtId="0" fontId="48" fillId="22" borderId="0" applyNumberFormat="0" applyBorder="0" applyAlignment="0" applyProtection="0">
      <alignment vertical="center"/>
    </xf>
    <xf numFmtId="0" fontId="91" fillId="6" borderId="2" applyNumberFormat="0" applyFont="0" applyAlignment="0" applyProtection="0">
      <alignment vertical="center"/>
    </xf>
    <xf numFmtId="0" fontId="46" fillId="2" borderId="0" applyNumberFormat="0" applyBorder="0" applyAlignment="0" applyProtection="0">
      <alignment vertical="center"/>
    </xf>
    <xf numFmtId="0" fontId="48" fillId="22" borderId="0" applyNumberFormat="0" applyBorder="0" applyAlignment="0" applyProtection="0">
      <alignment vertical="center"/>
    </xf>
    <xf numFmtId="0" fontId="46" fillId="2" borderId="0" applyNumberFormat="0" applyBorder="0" applyAlignment="0" applyProtection="0">
      <alignment vertical="center"/>
    </xf>
    <xf numFmtId="0" fontId="48" fillId="22" borderId="0" applyNumberFormat="0" applyBorder="0" applyAlignment="0" applyProtection="0">
      <alignment vertical="center"/>
    </xf>
    <xf numFmtId="0" fontId="46" fillId="2" borderId="0" applyNumberFormat="0" applyBorder="0" applyAlignment="0" applyProtection="0">
      <alignment vertical="center"/>
    </xf>
    <xf numFmtId="0" fontId="53" fillId="8" borderId="0" applyNumberFormat="0" applyBorder="0" applyAlignment="0" applyProtection="0">
      <alignment vertical="center"/>
    </xf>
    <xf numFmtId="0" fontId="46" fillId="2" borderId="0" applyNumberFormat="0" applyBorder="0" applyAlignment="0" applyProtection="0">
      <alignment vertical="center"/>
    </xf>
    <xf numFmtId="0" fontId="48" fillId="22" borderId="0" applyNumberFormat="0" applyBorder="0" applyAlignment="0" applyProtection="0">
      <alignment vertical="center"/>
    </xf>
    <xf numFmtId="0" fontId="46" fillId="2" borderId="0" applyNumberFormat="0" applyBorder="0" applyAlignment="0" applyProtection="0">
      <alignment vertical="center"/>
    </xf>
    <xf numFmtId="0" fontId="50" fillId="35" borderId="0" applyNumberFormat="0" applyBorder="0" applyAlignment="0" applyProtection="0"/>
    <xf numFmtId="0" fontId="18" fillId="21" borderId="0" applyNumberFormat="0" applyBorder="0" applyAlignment="0" applyProtection="0"/>
    <xf numFmtId="0" fontId="46" fillId="2" borderId="0" applyNumberFormat="0" applyBorder="0" applyAlignment="0" applyProtection="0">
      <alignment vertical="center"/>
    </xf>
    <xf numFmtId="0" fontId="91" fillId="0" borderId="0"/>
    <xf numFmtId="0" fontId="48" fillId="22" borderId="0" applyNumberFormat="0" applyBorder="0" applyAlignment="0" applyProtection="0">
      <alignment vertical="center"/>
    </xf>
    <xf numFmtId="0" fontId="46" fillId="8" borderId="0" applyNumberFormat="0" applyBorder="0" applyAlignment="0" applyProtection="0">
      <alignment vertical="center"/>
    </xf>
    <xf numFmtId="0" fontId="48" fillId="22" borderId="0" applyNumberFormat="0" applyBorder="0" applyAlignment="0" applyProtection="0">
      <alignment vertical="center"/>
    </xf>
    <xf numFmtId="0" fontId="91" fillId="6" borderId="2" applyNumberFormat="0" applyFont="0" applyAlignment="0" applyProtection="0">
      <alignment vertical="center"/>
    </xf>
    <xf numFmtId="0" fontId="50" fillId="35" borderId="0" applyNumberFormat="0" applyBorder="0" applyAlignment="0" applyProtection="0"/>
    <xf numFmtId="0" fontId="91" fillId="0" borderId="0"/>
    <xf numFmtId="0" fontId="53" fillId="8" borderId="0" applyNumberFormat="0" applyBorder="0" applyAlignment="0" applyProtection="0">
      <alignment vertical="center"/>
    </xf>
    <xf numFmtId="0" fontId="91" fillId="0" borderId="0" applyNumberFormat="0" applyFont="0" applyFill="0" applyBorder="0" applyAlignment="0" applyProtection="0"/>
    <xf numFmtId="0" fontId="50" fillId="35" borderId="0" applyNumberFormat="0" applyBorder="0" applyAlignment="0" applyProtection="0"/>
    <xf numFmtId="0" fontId="53" fillId="8" borderId="0" applyNumberFormat="0" applyBorder="0" applyAlignment="0" applyProtection="0">
      <alignment vertical="center"/>
    </xf>
    <xf numFmtId="0" fontId="47" fillId="5" borderId="0" applyNumberFormat="0" applyBorder="0" applyAlignment="0" applyProtection="0">
      <alignment vertical="center"/>
    </xf>
    <xf numFmtId="0" fontId="50" fillId="35" borderId="0" applyNumberFormat="0" applyBorder="0" applyAlignment="0" applyProtection="0"/>
    <xf numFmtId="0" fontId="63" fillId="8" borderId="0" applyNumberFormat="0" applyBorder="0" applyAlignment="0" applyProtection="0">
      <alignment vertical="center"/>
    </xf>
    <xf numFmtId="0" fontId="50" fillId="35" borderId="0" applyNumberFormat="0" applyBorder="0" applyAlignment="0" applyProtection="0"/>
    <xf numFmtId="0" fontId="47" fillId="5" borderId="0" applyNumberFormat="0" applyBorder="0" applyAlignment="0" applyProtection="0">
      <alignment vertical="center"/>
    </xf>
    <xf numFmtId="0" fontId="63" fillId="8" borderId="0" applyNumberFormat="0" applyBorder="0" applyAlignment="0" applyProtection="0">
      <alignment vertical="center"/>
    </xf>
    <xf numFmtId="0" fontId="91" fillId="0" borderId="0"/>
    <xf numFmtId="0" fontId="50" fillId="35" borderId="0" applyNumberFormat="0" applyBorder="0" applyAlignment="0" applyProtection="0"/>
    <xf numFmtId="0" fontId="46" fillId="8" borderId="0" applyNumberFormat="0" applyBorder="0" applyAlignment="0" applyProtection="0">
      <alignment vertical="center"/>
    </xf>
    <xf numFmtId="0" fontId="46" fillId="2" borderId="0" applyNumberFormat="0" applyBorder="0" applyAlignment="0" applyProtection="0">
      <alignment vertical="center"/>
    </xf>
    <xf numFmtId="0" fontId="63" fillId="8" borderId="0" applyNumberFormat="0" applyBorder="0" applyAlignment="0" applyProtection="0">
      <alignment vertical="center"/>
    </xf>
    <xf numFmtId="0" fontId="50" fillId="35" borderId="0" applyNumberFormat="0" applyBorder="0" applyAlignment="0" applyProtection="0"/>
    <xf numFmtId="0" fontId="63" fillId="8" borderId="0" applyNumberFormat="0" applyBorder="0" applyAlignment="0" applyProtection="0">
      <alignment vertical="center"/>
    </xf>
    <xf numFmtId="0" fontId="50" fillId="35" borderId="0" applyNumberFormat="0" applyBorder="0" applyAlignment="0" applyProtection="0"/>
    <xf numFmtId="0" fontId="50" fillId="35" borderId="0" applyNumberFormat="0" applyBorder="0" applyAlignment="0" applyProtection="0"/>
    <xf numFmtId="0" fontId="46" fillId="2" borderId="0" applyNumberFormat="0" applyBorder="0" applyAlignment="0" applyProtection="0">
      <alignment vertical="center"/>
    </xf>
    <xf numFmtId="0" fontId="63" fillId="8" borderId="0" applyNumberFormat="0" applyBorder="0" applyAlignment="0" applyProtection="0">
      <alignment vertical="center"/>
    </xf>
    <xf numFmtId="0" fontId="63" fillId="8" borderId="0" applyNumberFormat="0" applyBorder="0" applyAlignment="0" applyProtection="0">
      <alignment vertical="center"/>
    </xf>
    <xf numFmtId="0" fontId="50" fillId="35" borderId="0" applyNumberFormat="0" applyBorder="0" applyAlignment="0" applyProtection="0"/>
    <xf numFmtId="0" fontId="63" fillId="8" borderId="0" applyNumberFormat="0" applyBorder="0" applyAlignment="0" applyProtection="0">
      <alignment vertical="center"/>
    </xf>
    <xf numFmtId="0" fontId="46" fillId="2" borderId="0" applyNumberFormat="0" applyBorder="0" applyAlignment="0" applyProtection="0">
      <alignment vertical="center"/>
    </xf>
    <xf numFmtId="0" fontId="50" fillId="35" borderId="0" applyNumberFormat="0" applyBorder="0" applyAlignment="0" applyProtection="0"/>
    <xf numFmtId="0" fontId="50" fillId="35" borderId="0" applyNumberFormat="0" applyBorder="0" applyAlignment="0" applyProtection="0"/>
    <xf numFmtId="0" fontId="58" fillId="0" borderId="0" applyNumberFormat="0" applyFill="0" applyBorder="0" applyAlignment="0" applyProtection="0">
      <alignment vertical="center"/>
    </xf>
    <xf numFmtId="0" fontId="53" fillId="8" borderId="0" applyNumberFormat="0" applyBorder="0" applyAlignment="0" applyProtection="0">
      <alignment vertical="center"/>
    </xf>
    <xf numFmtId="0" fontId="63" fillId="8" borderId="0" applyNumberFormat="0" applyBorder="0" applyAlignment="0" applyProtection="0">
      <alignment vertical="center"/>
    </xf>
    <xf numFmtId="0" fontId="63" fillId="8" borderId="0" applyNumberFormat="0" applyBorder="0" applyAlignment="0" applyProtection="0">
      <alignment vertical="center"/>
    </xf>
    <xf numFmtId="0" fontId="50" fillId="35" borderId="0" applyNumberFormat="0" applyBorder="0" applyAlignment="0" applyProtection="0"/>
    <xf numFmtId="0" fontId="50" fillId="35" borderId="0" applyNumberFormat="0" applyBorder="0" applyAlignment="0" applyProtection="0"/>
    <xf numFmtId="0" fontId="50" fillId="37" borderId="0" applyNumberFormat="0" applyBorder="0" applyAlignment="0" applyProtection="0"/>
    <xf numFmtId="0" fontId="46" fillId="2" borderId="0" applyNumberFormat="0" applyBorder="0" applyAlignment="0" applyProtection="0">
      <alignment vertical="center"/>
    </xf>
    <xf numFmtId="0" fontId="91" fillId="0" borderId="0"/>
    <xf numFmtId="0" fontId="60" fillId="2" borderId="0" applyNumberFormat="0" applyBorder="0" applyAlignment="0" applyProtection="0">
      <alignment vertical="center"/>
    </xf>
    <xf numFmtId="0" fontId="91" fillId="0" borderId="0" applyNumberFormat="0" applyFont="0" applyFill="0" applyBorder="0" applyAlignment="0" applyProtection="0"/>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50" fillId="18" borderId="0" applyNumberFormat="0" applyBorder="0" applyAlignment="0" applyProtection="0"/>
    <xf numFmtId="0" fontId="18" fillId="21" borderId="0" applyNumberFormat="0" applyBorder="0" applyAlignment="0" applyProtection="0"/>
    <xf numFmtId="0" fontId="46" fillId="2" borderId="0" applyNumberFormat="0" applyBorder="0" applyAlignment="0" applyProtection="0">
      <alignment vertical="center"/>
    </xf>
    <xf numFmtId="0" fontId="91" fillId="0" borderId="0"/>
    <xf numFmtId="0" fontId="18" fillId="21" borderId="0" applyNumberFormat="0" applyBorder="0" applyAlignment="0" applyProtection="0"/>
    <xf numFmtId="0" fontId="46" fillId="2" borderId="0" applyNumberFormat="0" applyBorder="0" applyAlignment="0" applyProtection="0">
      <alignment vertical="center"/>
    </xf>
    <xf numFmtId="0" fontId="18" fillId="21" borderId="0" applyNumberFormat="0" applyBorder="0" applyAlignment="0" applyProtection="0"/>
    <xf numFmtId="0" fontId="46" fillId="2" borderId="0" applyNumberFormat="0" applyBorder="0" applyAlignment="0" applyProtection="0">
      <alignment vertical="center"/>
    </xf>
    <xf numFmtId="0" fontId="91" fillId="0" borderId="0"/>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61" fillId="33" borderId="0" applyNumberFormat="0" applyBorder="0" applyAlignment="0" applyProtection="0"/>
    <xf numFmtId="0" fontId="18" fillId="21" borderId="0" applyNumberFormat="0" applyBorder="0" applyAlignment="0" applyProtection="0"/>
    <xf numFmtId="0" fontId="46" fillId="2" borderId="0" applyNumberFormat="0" applyBorder="0" applyAlignment="0" applyProtection="0">
      <alignment vertical="center"/>
    </xf>
    <xf numFmtId="0" fontId="91" fillId="0" borderId="0"/>
    <xf numFmtId="0" fontId="18" fillId="21" borderId="0" applyNumberFormat="0" applyBorder="0" applyAlignment="0" applyProtection="0"/>
    <xf numFmtId="0" fontId="91" fillId="0" borderId="0"/>
    <xf numFmtId="0" fontId="46" fillId="2" borderId="0" applyNumberFormat="0" applyBorder="0" applyAlignment="0" applyProtection="0">
      <alignment vertical="center"/>
    </xf>
    <xf numFmtId="0" fontId="18" fillId="21" borderId="0" applyNumberFormat="0" applyBorder="0" applyAlignment="0" applyProtection="0"/>
    <xf numFmtId="0" fontId="46" fillId="2" borderId="0" applyNumberFormat="0" applyBorder="0" applyAlignment="0" applyProtection="0">
      <alignment vertical="center"/>
    </xf>
    <xf numFmtId="0" fontId="18" fillId="21" borderId="0" applyNumberFormat="0" applyBorder="0" applyAlignment="0" applyProtection="0"/>
    <xf numFmtId="0" fontId="91" fillId="0" borderId="0"/>
    <xf numFmtId="0" fontId="91" fillId="0" borderId="0" applyNumberFormat="0" applyFont="0" applyFill="0" applyBorder="0" applyAlignment="0" applyProtection="0"/>
    <xf numFmtId="0" fontId="18" fillId="21" borderId="0" applyNumberFormat="0" applyBorder="0" applyAlignment="0" applyProtection="0"/>
    <xf numFmtId="0" fontId="18" fillId="21" borderId="0" applyNumberFormat="0" applyBorder="0" applyAlignment="0" applyProtection="0"/>
    <xf numFmtId="0" fontId="46" fillId="2" borderId="0" applyNumberFormat="0" applyBorder="0" applyAlignment="0" applyProtection="0">
      <alignment vertical="center"/>
    </xf>
    <xf numFmtId="0" fontId="61" fillId="20" borderId="0" applyNumberFormat="0" applyBorder="0" applyAlignment="0" applyProtection="0"/>
    <xf numFmtId="0" fontId="91" fillId="0" borderId="0"/>
    <xf numFmtId="0" fontId="18" fillId="21" borderId="0" applyNumberFormat="0" applyBorder="0" applyAlignment="0" applyProtection="0"/>
    <xf numFmtId="0" fontId="91" fillId="0" borderId="0"/>
    <xf numFmtId="0" fontId="46" fillId="2" borderId="0" applyNumberFormat="0" applyBorder="0" applyAlignment="0" applyProtection="0">
      <alignment vertical="center"/>
    </xf>
    <xf numFmtId="0" fontId="18" fillId="21" borderId="0" applyNumberFormat="0" applyBorder="0" applyAlignment="0" applyProtection="0"/>
    <xf numFmtId="0" fontId="91" fillId="0" borderId="0"/>
    <xf numFmtId="0" fontId="46" fillId="2" borderId="0" applyNumberFormat="0" applyBorder="0" applyAlignment="0" applyProtection="0">
      <alignment vertical="center"/>
    </xf>
    <xf numFmtId="0" fontId="91" fillId="0" borderId="0"/>
    <xf numFmtId="0" fontId="47" fillId="14" borderId="0" applyNumberFormat="0" applyBorder="0" applyAlignment="0" applyProtection="0">
      <alignment vertical="center"/>
    </xf>
    <xf numFmtId="0" fontId="18" fillId="21" borderId="0" applyNumberFormat="0" applyBorder="0" applyAlignment="0" applyProtection="0"/>
    <xf numFmtId="0" fontId="18" fillId="21" borderId="0" applyNumberFormat="0" applyBorder="0" applyAlignment="0" applyProtection="0"/>
    <xf numFmtId="0" fontId="91" fillId="0" borderId="0"/>
    <xf numFmtId="0" fontId="18" fillId="21" borderId="0" applyNumberFormat="0" applyBorder="0" applyAlignment="0" applyProtection="0"/>
    <xf numFmtId="0" fontId="91" fillId="0" borderId="0"/>
    <xf numFmtId="0" fontId="47" fillId="14" borderId="0" applyNumberFormat="0" applyBorder="0" applyAlignment="0" applyProtection="0">
      <alignment vertical="center"/>
    </xf>
    <xf numFmtId="0" fontId="18" fillId="21" borderId="0" applyNumberFormat="0" applyBorder="0" applyAlignment="0" applyProtection="0"/>
    <xf numFmtId="0" fontId="18" fillId="21" borderId="0" applyNumberFormat="0" applyBorder="0" applyAlignment="0" applyProtection="0"/>
    <xf numFmtId="0" fontId="53" fillId="8" borderId="0" applyNumberFormat="0" applyBorder="0" applyAlignment="0" applyProtection="0">
      <alignment vertical="center"/>
    </xf>
    <xf numFmtId="0" fontId="47" fillId="5" borderId="0" applyNumberFormat="0" applyBorder="0" applyAlignment="0" applyProtection="0">
      <alignment vertical="center"/>
    </xf>
    <xf numFmtId="0" fontId="18" fillId="21" borderId="0" applyNumberFormat="0" applyBorder="0" applyAlignment="0" applyProtection="0"/>
    <xf numFmtId="0" fontId="53" fillId="8" borderId="0" applyNumberFormat="0" applyBorder="0" applyAlignment="0" applyProtection="0">
      <alignment vertical="center"/>
    </xf>
    <xf numFmtId="0" fontId="91" fillId="0" borderId="0"/>
    <xf numFmtId="0" fontId="18" fillId="21" borderId="0" applyNumberFormat="0" applyBorder="0" applyAlignment="0" applyProtection="0"/>
    <xf numFmtId="0" fontId="47" fillId="5" borderId="0" applyNumberFormat="0" applyBorder="0" applyAlignment="0" applyProtection="0">
      <alignment vertical="center"/>
    </xf>
    <xf numFmtId="0" fontId="18" fillId="21" borderId="0" applyNumberFormat="0" applyBorder="0" applyAlignment="0" applyProtection="0"/>
    <xf numFmtId="0" fontId="91" fillId="0" borderId="0"/>
    <xf numFmtId="0" fontId="18" fillId="21" borderId="0" applyNumberFormat="0" applyBorder="0" applyAlignment="0" applyProtection="0"/>
    <xf numFmtId="0" fontId="18" fillId="21" borderId="0" applyNumberFormat="0" applyBorder="0" applyAlignment="0" applyProtection="0"/>
    <xf numFmtId="0" fontId="47" fillId="5" borderId="0" applyNumberFormat="0" applyBorder="0" applyAlignment="0" applyProtection="0">
      <alignment vertical="center"/>
    </xf>
    <xf numFmtId="0" fontId="60" fillId="2" borderId="0" applyNumberFormat="0" applyBorder="0" applyAlignment="0" applyProtection="0">
      <alignment vertical="center"/>
    </xf>
    <xf numFmtId="0" fontId="47" fillId="5" borderId="0" applyNumberFormat="0" applyBorder="0" applyAlignment="0" applyProtection="0">
      <alignment vertical="center"/>
    </xf>
    <xf numFmtId="0" fontId="18" fillId="21" borderId="0" applyNumberFormat="0" applyBorder="0" applyAlignment="0" applyProtection="0"/>
    <xf numFmtId="0" fontId="91" fillId="0" borderId="0"/>
    <xf numFmtId="0" fontId="18" fillId="21" borderId="0" applyNumberFormat="0" applyBorder="0" applyAlignment="0" applyProtection="0"/>
    <xf numFmtId="0" fontId="46" fillId="2" borderId="0" applyNumberFormat="0" applyBorder="0" applyAlignment="0" applyProtection="0">
      <alignment vertical="center"/>
    </xf>
    <xf numFmtId="0" fontId="53" fillId="8" borderId="0" applyNumberFormat="0" applyBorder="0" applyAlignment="0" applyProtection="0">
      <alignment vertical="center"/>
    </xf>
    <xf numFmtId="0" fontId="91" fillId="0" borderId="0"/>
    <xf numFmtId="0" fontId="18" fillId="21" borderId="0" applyNumberFormat="0" applyBorder="0" applyAlignment="0" applyProtection="0"/>
    <xf numFmtId="0" fontId="46" fillId="2" borderId="0" applyNumberFormat="0" applyBorder="0" applyAlignment="0" applyProtection="0">
      <alignment vertical="center"/>
    </xf>
    <xf numFmtId="0" fontId="91" fillId="0" borderId="0"/>
    <xf numFmtId="0" fontId="18" fillId="21" borderId="0" applyNumberFormat="0" applyBorder="0" applyAlignment="0" applyProtection="0"/>
    <xf numFmtId="0" fontId="91" fillId="0" borderId="0"/>
    <xf numFmtId="0" fontId="18" fillId="21" borderId="0" applyNumberFormat="0" applyBorder="0" applyAlignment="0" applyProtection="0"/>
    <xf numFmtId="0" fontId="47" fillId="5" borderId="0" applyNumberFormat="0" applyBorder="0" applyAlignment="0" applyProtection="0">
      <alignment vertical="center"/>
    </xf>
    <xf numFmtId="0" fontId="18" fillId="21" borderId="0" applyNumberFormat="0" applyBorder="0" applyAlignment="0" applyProtection="0"/>
    <xf numFmtId="0" fontId="91" fillId="0" borderId="0" applyNumberFormat="0" applyFont="0" applyFill="0" applyBorder="0" applyAlignment="0" applyProtection="0"/>
    <xf numFmtId="0" fontId="46" fillId="2" borderId="0" applyNumberFormat="0" applyBorder="0" applyAlignment="0" applyProtection="0">
      <alignment vertical="center"/>
    </xf>
    <xf numFmtId="0" fontId="91" fillId="0" borderId="0" applyNumberFormat="0" applyFont="0" applyFill="0" applyBorder="0" applyAlignment="0" applyProtection="0"/>
    <xf numFmtId="0" fontId="18" fillId="21" borderId="0" applyNumberFormat="0" applyBorder="0" applyAlignment="0" applyProtection="0"/>
    <xf numFmtId="0" fontId="46" fillId="2" borderId="0" applyNumberFormat="0" applyBorder="0" applyAlignment="0" applyProtection="0">
      <alignment vertical="center"/>
    </xf>
    <xf numFmtId="0" fontId="50" fillId="7" borderId="0" applyNumberFormat="0" applyBorder="0" applyAlignment="0" applyProtection="0"/>
    <xf numFmtId="0" fontId="46" fillId="2" borderId="0" applyNumberFormat="0" applyBorder="0" applyAlignment="0" applyProtection="0">
      <alignment vertical="center"/>
    </xf>
    <xf numFmtId="0" fontId="50" fillId="7" borderId="0" applyNumberFormat="0" applyBorder="0" applyAlignment="0" applyProtection="0"/>
    <xf numFmtId="0" fontId="91" fillId="0" borderId="0"/>
    <xf numFmtId="0" fontId="46" fillId="2" borderId="0" applyNumberFormat="0" applyBorder="0" applyAlignment="0" applyProtection="0">
      <alignment vertical="center"/>
    </xf>
    <xf numFmtId="0" fontId="50" fillId="7" borderId="0" applyNumberFormat="0" applyBorder="0" applyAlignment="0" applyProtection="0"/>
    <xf numFmtId="0" fontId="91" fillId="0" borderId="0" applyNumberFormat="0" applyFont="0" applyFill="0" applyBorder="0" applyAlignment="0" applyProtection="0"/>
    <xf numFmtId="0" fontId="91" fillId="0" borderId="0"/>
    <xf numFmtId="9" fontId="13" fillId="0" borderId="0" applyFont="0" applyFill="0" applyBorder="0" applyAlignment="0" applyProtection="0">
      <alignment vertical="center"/>
    </xf>
    <xf numFmtId="0" fontId="91" fillId="0" borderId="0"/>
    <xf numFmtId="0" fontId="50" fillId="7" borderId="0" applyNumberFormat="0" applyBorder="0" applyAlignment="0" applyProtection="0"/>
    <xf numFmtId="0" fontId="91" fillId="0" borderId="0"/>
    <xf numFmtId="0" fontId="46" fillId="2" borderId="0" applyNumberFormat="0" applyBorder="0" applyAlignment="0" applyProtection="0">
      <alignment vertical="center"/>
    </xf>
    <xf numFmtId="0" fontId="50" fillId="7" borderId="0" applyNumberFormat="0" applyBorder="0" applyAlignment="0" applyProtection="0"/>
    <xf numFmtId="0" fontId="91" fillId="0" borderId="0"/>
    <xf numFmtId="0" fontId="50" fillId="7" borderId="0" applyNumberFormat="0" applyBorder="0" applyAlignment="0" applyProtection="0"/>
    <xf numFmtId="0" fontId="91" fillId="0" borderId="0" applyNumberFormat="0" applyFont="0" applyFill="0" applyBorder="0" applyAlignment="0" applyProtection="0"/>
    <xf numFmtId="0" fontId="91" fillId="0" borderId="0"/>
    <xf numFmtId="0" fontId="50" fillId="7" borderId="0" applyNumberFormat="0" applyBorder="0" applyAlignment="0" applyProtection="0"/>
    <xf numFmtId="0" fontId="61" fillId="20" borderId="0" applyNumberFormat="0" applyBorder="0" applyAlignment="0" applyProtection="0"/>
    <xf numFmtId="0" fontId="91" fillId="0" borderId="0"/>
    <xf numFmtId="0" fontId="50" fillId="7" borderId="0" applyNumberFormat="0" applyBorder="0" applyAlignment="0" applyProtection="0"/>
    <xf numFmtId="0" fontId="46" fillId="8" borderId="0" applyNumberFormat="0" applyBorder="0" applyAlignment="0" applyProtection="0">
      <alignment vertical="center"/>
    </xf>
    <xf numFmtId="0" fontId="61" fillId="20" borderId="0" applyNumberFormat="0" applyBorder="0" applyAlignment="0" applyProtection="0"/>
    <xf numFmtId="0" fontId="91" fillId="0" borderId="0"/>
    <xf numFmtId="0" fontId="46" fillId="2" borderId="0" applyNumberFormat="0" applyBorder="0" applyAlignment="0" applyProtection="0">
      <alignment vertical="center"/>
    </xf>
    <xf numFmtId="0" fontId="50" fillId="7" borderId="0" applyNumberFormat="0" applyBorder="0" applyAlignment="0" applyProtection="0"/>
    <xf numFmtId="0" fontId="23" fillId="38" borderId="0" applyNumberFormat="0" applyBorder="0" applyAlignment="0" applyProtection="0"/>
    <xf numFmtId="0" fontId="91" fillId="0" borderId="0"/>
    <xf numFmtId="0" fontId="46" fillId="8" borderId="0" applyNumberFormat="0" applyBorder="0" applyAlignment="0" applyProtection="0">
      <alignment vertical="center"/>
    </xf>
    <xf numFmtId="0" fontId="61" fillId="20" borderId="0" applyNumberFormat="0" applyBorder="0" applyAlignment="0" applyProtection="0"/>
    <xf numFmtId="0" fontId="91" fillId="0" borderId="0"/>
    <xf numFmtId="0" fontId="46" fillId="2" borderId="0" applyNumberFormat="0" applyBorder="0" applyAlignment="0" applyProtection="0">
      <alignment vertical="center"/>
    </xf>
    <xf numFmtId="0" fontId="50" fillId="7" borderId="0" applyNumberFormat="0" applyBorder="0" applyAlignment="0" applyProtection="0"/>
    <xf numFmtId="0" fontId="61" fillId="20" borderId="0" applyNumberFormat="0" applyBorder="0" applyAlignment="0" applyProtection="0"/>
    <xf numFmtId="0" fontId="91" fillId="0" borderId="0" applyNumberFormat="0" applyFont="0" applyFill="0" applyBorder="0" applyAlignment="0" applyProtection="0"/>
    <xf numFmtId="0" fontId="46" fillId="2" borderId="0" applyNumberFormat="0" applyBorder="0" applyAlignment="0" applyProtection="0">
      <alignment vertical="center"/>
    </xf>
    <xf numFmtId="0" fontId="50" fillId="7" borderId="0" applyNumberFormat="0" applyBorder="0" applyAlignment="0" applyProtection="0"/>
    <xf numFmtId="0" fontId="61" fillId="20" borderId="0" applyNumberFormat="0" applyBorder="0" applyAlignment="0" applyProtection="0"/>
    <xf numFmtId="0" fontId="46" fillId="2" borderId="0" applyNumberFormat="0" applyBorder="0" applyAlignment="0" applyProtection="0">
      <alignment vertical="center"/>
    </xf>
    <xf numFmtId="0" fontId="50" fillId="7" borderId="0" applyNumberFormat="0" applyBorder="0" applyAlignment="0" applyProtection="0"/>
    <xf numFmtId="0" fontId="61" fillId="20" borderId="0" applyNumberFormat="0" applyBorder="0" applyAlignment="0" applyProtection="0"/>
    <xf numFmtId="0" fontId="46" fillId="2" borderId="0" applyNumberFormat="0" applyBorder="0" applyAlignment="0" applyProtection="0">
      <alignment vertical="center"/>
    </xf>
    <xf numFmtId="0" fontId="50" fillId="7" borderId="0" applyNumberFormat="0" applyBorder="0" applyAlignment="0" applyProtection="0"/>
    <xf numFmtId="0" fontId="50" fillId="18" borderId="0" applyNumberFormat="0" applyBorder="0" applyAlignment="0" applyProtection="0"/>
    <xf numFmtId="0" fontId="46" fillId="8" borderId="0" applyNumberFormat="0" applyBorder="0" applyAlignment="0" applyProtection="0">
      <alignment vertical="center"/>
    </xf>
    <xf numFmtId="0" fontId="47" fillId="5" borderId="0" applyNumberFormat="0" applyBorder="0" applyAlignment="0" applyProtection="0">
      <alignment vertical="center"/>
    </xf>
    <xf numFmtId="0" fontId="46" fillId="2" borderId="0" applyNumberFormat="0" applyBorder="0" applyAlignment="0" applyProtection="0">
      <alignment vertical="center"/>
    </xf>
    <xf numFmtId="0" fontId="50" fillId="18" borderId="0" applyNumberFormat="0" applyBorder="0" applyAlignment="0" applyProtection="0"/>
    <xf numFmtId="0" fontId="46" fillId="2" borderId="0" applyNumberFormat="0" applyBorder="0" applyAlignment="0" applyProtection="0">
      <alignment vertical="center"/>
    </xf>
    <xf numFmtId="0" fontId="18" fillId="21" borderId="0" applyNumberFormat="0" applyBorder="0" applyAlignment="0" applyProtection="0"/>
    <xf numFmtId="0" fontId="50" fillId="18" borderId="0" applyNumberFormat="0" applyBorder="0" applyAlignment="0" applyProtection="0"/>
    <xf numFmtId="0" fontId="91" fillId="0" borderId="0"/>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50" fillId="18" borderId="0" applyNumberFormat="0" applyBorder="0" applyAlignment="0" applyProtection="0"/>
    <xf numFmtId="0" fontId="53" fillId="8" borderId="0" applyNumberFormat="0" applyBorder="0" applyAlignment="0" applyProtection="0">
      <alignment vertical="center"/>
    </xf>
    <xf numFmtId="0" fontId="91" fillId="0" borderId="0"/>
    <xf numFmtId="0" fontId="46" fillId="2" borderId="0" applyNumberFormat="0" applyBorder="0" applyAlignment="0" applyProtection="0">
      <alignment vertical="center"/>
    </xf>
    <xf numFmtId="0" fontId="50" fillId="18" borderId="0" applyNumberFormat="0" applyBorder="0" applyAlignment="0" applyProtection="0"/>
    <xf numFmtId="0" fontId="50" fillId="18" borderId="0" applyNumberFormat="0" applyBorder="0" applyAlignment="0" applyProtection="0"/>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91" fillId="0" borderId="0"/>
    <xf numFmtId="0" fontId="50" fillId="18" borderId="0" applyNumberFormat="0" applyBorder="0" applyAlignment="0" applyProtection="0"/>
    <xf numFmtId="0" fontId="18" fillId="21" borderId="0" applyNumberFormat="0" applyBorder="0" applyAlignment="0" applyProtection="0"/>
    <xf numFmtId="0" fontId="46" fillId="2" borderId="0" applyNumberFormat="0" applyBorder="0" applyAlignment="0" applyProtection="0">
      <alignment vertical="center"/>
    </xf>
    <xf numFmtId="0" fontId="91" fillId="0" borderId="0"/>
    <xf numFmtId="0" fontId="53" fillId="2" borderId="0" applyNumberFormat="0" applyBorder="0" applyAlignment="0" applyProtection="0">
      <alignment vertical="center"/>
    </xf>
    <xf numFmtId="0" fontId="48" fillId="39" borderId="0" applyNumberFormat="0" applyBorder="0" applyAlignment="0" applyProtection="0">
      <alignment vertical="center"/>
    </xf>
    <xf numFmtId="0" fontId="48" fillId="39" borderId="0" applyNumberFormat="0" applyBorder="0" applyAlignment="0" applyProtection="0">
      <alignment vertical="center"/>
    </xf>
    <xf numFmtId="0" fontId="48" fillId="39" borderId="0" applyNumberFormat="0" applyBorder="0" applyAlignment="0" applyProtection="0">
      <alignment vertical="center"/>
    </xf>
    <xf numFmtId="0" fontId="46" fillId="8" borderId="0" applyNumberFormat="0" applyBorder="0" applyAlignment="0" applyProtection="0">
      <alignment vertical="center"/>
    </xf>
    <xf numFmtId="0" fontId="48" fillId="39" borderId="0" applyNumberFormat="0" applyBorder="0" applyAlignment="0" applyProtection="0">
      <alignment vertical="center"/>
    </xf>
    <xf numFmtId="0" fontId="46" fillId="8" borderId="0" applyNumberFormat="0" applyBorder="0" applyAlignment="0" applyProtection="0">
      <alignment vertical="center"/>
    </xf>
    <xf numFmtId="0" fontId="46" fillId="8" borderId="0" applyNumberFormat="0" applyBorder="0" applyAlignment="0" applyProtection="0">
      <alignment vertical="center"/>
    </xf>
    <xf numFmtId="0" fontId="48" fillId="39" borderId="0" applyNumberFormat="0" applyBorder="0" applyAlignment="0" applyProtection="0">
      <alignment vertical="center"/>
    </xf>
    <xf numFmtId="0" fontId="46" fillId="8" borderId="0" applyNumberFormat="0" applyBorder="0" applyAlignment="0" applyProtection="0">
      <alignment vertical="center"/>
    </xf>
    <xf numFmtId="0" fontId="47" fillId="5" borderId="0" applyNumberFormat="0" applyBorder="0" applyAlignment="0" applyProtection="0">
      <alignment vertical="center"/>
    </xf>
    <xf numFmtId="0" fontId="48" fillId="39" borderId="0" applyNumberFormat="0" applyBorder="0" applyAlignment="0" applyProtection="0">
      <alignment vertical="center"/>
    </xf>
    <xf numFmtId="0" fontId="46" fillId="8" borderId="0" applyNumberFormat="0" applyBorder="0" applyAlignment="0" applyProtection="0">
      <alignment vertical="center"/>
    </xf>
    <xf numFmtId="0" fontId="46" fillId="2" borderId="0" applyNumberFormat="0" applyBorder="0" applyAlignment="0" applyProtection="0">
      <alignment vertical="center"/>
    </xf>
    <xf numFmtId="0" fontId="61" fillId="20" borderId="0" applyNumberFormat="0" applyBorder="0" applyAlignment="0" applyProtection="0"/>
    <xf numFmtId="0" fontId="50" fillId="18" borderId="0" applyNumberFormat="0" applyBorder="0" applyAlignment="0" applyProtection="0"/>
    <xf numFmtId="0" fontId="61" fillId="20" borderId="0" applyNumberFormat="0" applyBorder="0" applyAlignment="0" applyProtection="0"/>
    <xf numFmtId="0" fontId="46" fillId="2" borderId="0" applyNumberFormat="0" applyBorder="0" applyAlignment="0" applyProtection="0">
      <alignment vertical="center"/>
    </xf>
    <xf numFmtId="0" fontId="48" fillId="39" borderId="0" applyNumberFormat="0" applyBorder="0" applyAlignment="0" applyProtection="0">
      <alignment vertical="center"/>
    </xf>
    <xf numFmtId="0" fontId="46" fillId="8" borderId="0" applyNumberFormat="0" applyBorder="0" applyAlignment="0" applyProtection="0">
      <alignment vertical="center"/>
    </xf>
    <xf numFmtId="0" fontId="61" fillId="20" borderId="0" applyNumberFormat="0" applyBorder="0" applyAlignment="0" applyProtection="0"/>
    <xf numFmtId="0" fontId="48" fillId="39" borderId="0" applyNumberFormat="0" applyBorder="0" applyAlignment="0" applyProtection="0">
      <alignment vertical="center"/>
    </xf>
    <xf numFmtId="0" fontId="46" fillId="2" borderId="0" applyNumberFormat="0" applyBorder="0" applyAlignment="0" applyProtection="0">
      <alignment vertical="center"/>
    </xf>
    <xf numFmtId="0" fontId="61" fillId="20" borderId="0" applyNumberFormat="0" applyBorder="0" applyAlignment="0" applyProtection="0"/>
    <xf numFmtId="0" fontId="50" fillId="18" borderId="0" applyNumberFormat="0" applyBorder="0" applyAlignment="0" applyProtection="0"/>
    <xf numFmtId="9" fontId="91" fillId="0" borderId="0" applyFont="0" applyFill="0" applyBorder="0" applyAlignment="0" applyProtection="0">
      <alignment vertical="center"/>
    </xf>
    <xf numFmtId="0" fontId="61" fillId="20" borderId="0" applyNumberFormat="0" applyBorder="0" applyAlignment="0" applyProtection="0"/>
    <xf numFmtId="0" fontId="50" fillId="18" borderId="0" applyNumberFormat="0" applyBorder="0" applyAlignment="0" applyProtection="0"/>
    <xf numFmtId="0" fontId="61" fillId="20" borderId="0" applyNumberFormat="0" applyBorder="0" applyAlignment="0" applyProtection="0"/>
    <xf numFmtId="0" fontId="50" fillId="18" borderId="0" applyNumberFormat="0" applyBorder="0" applyAlignment="0" applyProtection="0"/>
    <xf numFmtId="0" fontId="61" fillId="20" borderId="0" applyNumberFormat="0" applyBorder="0" applyAlignment="0" applyProtection="0"/>
    <xf numFmtId="0" fontId="50" fillId="18" borderId="0" applyNumberFormat="0" applyBorder="0" applyAlignment="0" applyProtection="0"/>
    <xf numFmtId="0" fontId="61" fillId="20" borderId="0" applyNumberFormat="0" applyBorder="0" applyAlignment="0" applyProtection="0"/>
    <xf numFmtId="0" fontId="91" fillId="0" borderId="0"/>
    <xf numFmtId="0" fontId="50" fillId="18" borderId="0" applyNumberFormat="0" applyBorder="0" applyAlignment="0" applyProtection="0"/>
    <xf numFmtId="0" fontId="50" fillId="18" borderId="0" applyNumberFormat="0" applyBorder="0" applyAlignment="0" applyProtection="0"/>
    <xf numFmtId="0" fontId="46" fillId="2" borderId="0" applyNumberFormat="0" applyBorder="0" applyAlignment="0" applyProtection="0">
      <alignment vertical="center"/>
    </xf>
    <xf numFmtId="0" fontId="50" fillId="18" borderId="0" applyNumberFormat="0" applyBorder="0" applyAlignment="0" applyProtection="0"/>
    <xf numFmtId="0" fontId="50" fillId="18" borderId="0" applyNumberFormat="0" applyBorder="0" applyAlignment="0" applyProtection="0"/>
    <xf numFmtId="0" fontId="46" fillId="8" borderId="0" applyNumberFormat="0" applyBorder="0" applyAlignment="0" applyProtection="0">
      <alignment vertical="center"/>
    </xf>
    <xf numFmtId="0" fontId="50" fillId="18" borderId="0" applyNumberFormat="0" applyBorder="0" applyAlignment="0" applyProtection="0"/>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50" fillId="18" borderId="0" applyNumberFormat="0" applyBorder="0" applyAlignment="0" applyProtection="0"/>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50" fillId="31" borderId="0" applyNumberFormat="0" applyBorder="0" applyAlignment="0" applyProtection="0"/>
    <xf numFmtId="0" fontId="47" fillId="5" borderId="0" applyNumberFormat="0" applyBorder="0" applyAlignment="0" applyProtection="0">
      <alignment vertical="center"/>
    </xf>
    <xf numFmtId="0" fontId="53" fillId="2" borderId="0" applyNumberFormat="0" applyBorder="0" applyAlignment="0" applyProtection="0">
      <alignment vertical="center"/>
    </xf>
    <xf numFmtId="0" fontId="91" fillId="0" borderId="0"/>
    <xf numFmtId="0" fontId="50" fillId="15" borderId="0" applyNumberFormat="0" applyBorder="0" applyAlignment="0" applyProtection="0"/>
    <xf numFmtId="0" fontId="46" fillId="2" borderId="0" applyNumberFormat="0" applyBorder="0" applyAlignment="0" applyProtection="0">
      <alignment vertical="center"/>
    </xf>
    <xf numFmtId="0" fontId="18" fillId="21" borderId="0" applyNumberFormat="0" applyBorder="0" applyAlignment="0" applyProtection="0"/>
    <xf numFmtId="0" fontId="18" fillId="21" borderId="0" applyNumberFormat="0" applyBorder="0" applyAlignment="0" applyProtection="0"/>
    <xf numFmtId="0" fontId="46" fillId="2" borderId="0" applyNumberFormat="0" applyBorder="0" applyAlignment="0" applyProtection="0">
      <alignment vertical="center"/>
    </xf>
    <xf numFmtId="0" fontId="91" fillId="0" borderId="0"/>
    <xf numFmtId="0" fontId="48" fillId="40" borderId="0" applyNumberFormat="0" applyBorder="0" applyAlignment="0" applyProtection="0">
      <alignment vertical="center"/>
    </xf>
    <xf numFmtId="0" fontId="18" fillId="21" borderId="0" applyNumberFormat="0" applyBorder="0" applyAlignment="0" applyProtection="0"/>
    <xf numFmtId="0" fontId="91" fillId="0" borderId="0"/>
    <xf numFmtId="9" fontId="91" fillId="0" borderId="0" applyFont="0" applyFill="0" applyBorder="0" applyAlignment="0" applyProtection="0"/>
    <xf numFmtId="0" fontId="18" fillId="21" borderId="0" applyNumberFormat="0" applyBorder="0" applyAlignment="0" applyProtection="0"/>
    <xf numFmtId="0" fontId="91" fillId="0" borderId="0" applyNumberFormat="0" applyFont="0" applyFill="0" applyBorder="0" applyAlignment="0" applyProtection="0"/>
    <xf numFmtId="0" fontId="50" fillId="41" borderId="0" applyNumberFormat="0" applyBorder="0" applyAlignment="0" applyProtection="0"/>
    <xf numFmtId="0" fontId="18" fillId="21" borderId="0" applyNumberFormat="0" applyBorder="0" applyAlignment="0" applyProtection="0"/>
    <xf numFmtId="0" fontId="46" fillId="2" borderId="0" applyNumberFormat="0" applyBorder="0" applyAlignment="0" applyProtection="0">
      <alignment vertical="center"/>
    </xf>
    <xf numFmtId="0" fontId="61" fillId="20" borderId="0" applyNumberFormat="0" applyBorder="0" applyAlignment="0" applyProtection="0"/>
    <xf numFmtId="0" fontId="91" fillId="0" borderId="0"/>
    <xf numFmtId="0" fontId="46" fillId="2" borderId="0" applyNumberFormat="0" applyBorder="0" applyAlignment="0" applyProtection="0">
      <alignment vertical="center"/>
    </xf>
    <xf numFmtId="0" fontId="18" fillId="21" borderId="0" applyNumberFormat="0" applyBorder="0" applyAlignment="0" applyProtection="0"/>
    <xf numFmtId="0" fontId="18" fillId="21" borderId="0" applyNumberFormat="0" applyBorder="0" applyAlignment="0" applyProtection="0"/>
    <xf numFmtId="0" fontId="18" fillId="21" borderId="0" applyNumberFormat="0" applyBorder="0" applyAlignment="0" applyProtection="0"/>
    <xf numFmtId="0" fontId="46" fillId="2" borderId="0" applyNumberFormat="0" applyBorder="0" applyAlignment="0" applyProtection="0">
      <alignment vertical="center"/>
    </xf>
    <xf numFmtId="0" fontId="18" fillId="21" borderId="0" applyNumberFormat="0" applyBorder="0" applyAlignment="0" applyProtection="0"/>
    <xf numFmtId="0" fontId="47" fillId="5" borderId="0" applyNumberFormat="0" applyBorder="0" applyAlignment="0" applyProtection="0">
      <alignment vertical="center"/>
    </xf>
    <xf numFmtId="0" fontId="18" fillId="21" borderId="0" applyNumberFormat="0" applyBorder="0" applyAlignment="0" applyProtection="0"/>
    <xf numFmtId="0" fontId="18" fillId="21" borderId="0" applyNumberFormat="0" applyBorder="0" applyAlignment="0" applyProtection="0"/>
    <xf numFmtId="0" fontId="18" fillId="21" borderId="0" applyNumberFormat="0" applyBorder="0" applyAlignment="0" applyProtection="0"/>
    <xf numFmtId="0" fontId="18" fillId="21" borderId="0" applyNumberFormat="0" applyBorder="0" applyAlignment="0" applyProtection="0"/>
    <xf numFmtId="0" fontId="18" fillId="21" borderId="0" applyNumberFormat="0" applyBorder="0" applyAlignment="0" applyProtection="0"/>
    <xf numFmtId="0" fontId="18" fillId="7" borderId="0" applyNumberFormat="0" applyBorder="0" applyAlignment="0" applyProtection="0"/>
    <xf numFmtId="0" fontId="46" fillId="2" borderId="0" applyNumberFormat="0" applyBorder="0" applyAlignment="0" applyProtection="0">
      <alignment vertical="center"/>
    </xf>
    <xf numFmtId="0" fontId="18" fillId="7" borderId="0" applyNumberFormat="0" applyBorder="0" applyAlignment="0" applyProtection="0"/>
    <xf numFmtId="0" fontId="53" fillId="8" borderId="0" applyNumberFormat="0" applyBorder="0" applyAlignment="0" applyProtection="0">
      <alignment vertical="center"/>
    </xf>
    <xf numFmtId="0" fontId="18" fillId="7" borderId="0" applyNumberFormat="0" applyBorder="0" applyAlignment="0" applyProtection="0"/>
    <xf numFmtId="0" fontId="53" fillId="8" borderId="0" applyNumberFormat="0" applyBorder="0" applyAlignment="0" applyProtection="0">
      <alignment vertical="center"/>
    </xf>
    <xf numFmtId="0" fontId="18" fillId="7" borderId="0" applyNumberFormat="0" applyBorder="0" applyAlignment="0" applyProtection="0"/>
    <xf numFmtId="0" fontId="53" fillId="8" borderId="0" applyNumberFormat="0" applyBorder="0" applyAlignment="0" applyProtection="0">
      <alignment vertical="center"/>
    </xf>
    <xf numFmtId="0" fontId="46" fillId="2" borderId="0" applyNumberFormat="0" applyBorder="0" applyAlignment="0" applyProtection="0">
      <alignment vertical="center"/>
    </xf>
    <xf numFmtId="0" fontId="18" fillId="7" borderId="0" applyNumberFormat="0" applyBorder="0" applyAlignment="0" applyProtection="0"/>
    <xf numFmtId="0" fontId="53" fillId="8" borderId="0" applyNumberFormat="0" applyBorder="0" applyAlignment="0" applyProtection="0">
      <alignment vertical="center"/>
    </xf>
    <xf numFmtId="0" fontId="18" fillId="7" borderId="0" applyNumberFormat="0" applyBorder="0" applyAlignment="0" applyProtection="0"/>
    <xf numFmtId="0" fontId="53" fillId="8" borderId="0" applyNumberFormat="0" applyBorder="0" applyAlignment="0" applyProtection="0">
      <alignment vertical="center"/>
    </xf>
    <xf numFmtId="0" fontId="47" fillId="14" borderId="0" applyNumberFormat="0" applyBorder="0" applyAlignment="0" applyProtection="0">
      <alignment vertical="center"/>
    </xf>
    <xf numFmtId="0" fontId="18" fillId="7" borderId="0" applyNumberFormat="0" applyBorder="0" applyAlignment="0" applyProtection="0"/>
    <xf numFmtId="0" fontId="53" fillId="8" borderId="0" applyNumberFormat="0" applyBorder="0" applyAlignment="0" applyProtection="0">
      <alignment vertical="center"/>
    </xf>
    <xf numFmtId="0" fontId="18" fillId="7" borderId="0" applyNumberFormat="0" applyBorder="0" applyAlignment="0" applyProtection="0"/>
    <xf numFmtId="0" fontId="46" fillId="2" borderId="0" applyNumberFormat="0" applyBorder="0" applyAlignment="0" applyProtection="0">
      <alignment vertical="center"/>
    </xf>
    <xf numFmtId="0" fontId="18" fillId="7" borderId="0" applyNumberFormat="0" applyBorder="0" applyAlignment="0" applyProtection="0"/>
    <xf numFmtId="0" fontId="18" fillId="7" borderId="0" applyNumberFormat="0" applyBorder="0" applyAlignment="0" applyProtection="0"/>
    <xf numFmtId="0" fontId="46" fillId="2" borderId="0" applyNumberFormat="0" applyBorder="0" applyAlignment="0" applyProtection="0">
      <alignment vertical="center"/>
    </xf>
    <xf numFmtId="0" fontId="18" fillId="7" borderId="0" applyNumberFormat="0" applyBorder="0" applyAlignment="0" applyProtection="0"/>
    <xf numFmtId="0" fontId="18" fillId="7" borderId="0" applyNumberFormat="0" applyBorder="0" applyAlignment="0" applyProtection="0"/>
    <xf numFmtId="0" fontId="91" fillId="0" borderId="0"/>
    <xf numFmtId="0" fontId="91" fillId="0" borderId="0" applyNumberFormat="0" applyFont="0" applyFill="0" applyBorder="0" applyAlignment="0" applyProtection="0"/>
    <xf numFmtId="0" fontId="46" fillId="2" borderId="0" applyNumberFormat="0" applyBorder="0" applyAlignment="0" applyProtection="0">
      <alignment vertical="center"/>
    </xf>
    <xf numFmtId="0" fontId="18" fillId="7" borderId="0" applyNumberFormat="0" applyBorder="0" applyAlignment="0" applyProtection="0"/>
    <xf numFmtId="0" fontId="46" fillId="2" borderId="0" applyNumberFormat="0" applyBorder="0" applyAlignment="0" applyProtection="0">
      <alignment vertical="center"/>
    </xf>
    <xf numFmtId="0" fontId="18" fillId="7" borderId="0" applyNumberFormat="0" applyBorder="0" applyAlignment="0" applyProtection="0"/>
    <xf numFmtId="0" fontId="91" fillId="0" borderId="0"/>
    <xf numFmtId="0" fontId="50" fillId="20" borderId="0" applyNumberFormat="0" applyBorder="0" applyAlignment="0" applyProtection="0"/>
    <xf numFmtId="0" fontId="91" fillId="0" borderId="0"/>
    <xf numFmtId="0" fontId="50" fillId="20" borderId="0" applyNumberFormat="0" applyBorder="0" applyAlignment="0" applyProtection="0"/>
    <xf numFmtId="0" fontId="91" fillId="0" borderId="0"/>
    <xf numFmtId="0" fontId="46" fillId="2" borderId="0" applyNumberFormat="0" applyBorder="0" applyAlignment="0" applyProtection="0">
      <alignment vertical="center"/>
    </xf>
    <xf numFmtId="0" fontId="50" fillId="36" borderId="0" applyNumberFormat="0" applyBorder="0" applyAlignment="0" applyProtection="0"/>
    <xf numFmtId="0" fontId="91" fillId="0" borderId="0"/>
    <xf numFmtId="0" fontId="50" fillId="20" borderId="0" applyNumberFormat="0" applyBorder="0" applyAlignment="0" applyProtection="0"/>
    <xf numFmtId="0" fontId="50" fillId="20" borderId="0" applyNumberFormat="0" applyBorder="0" applyAlignment="0" applyProtection="0"/>
    <xf numFmtId="0" fontId="50" fillId="36" borderId="0" applyNumberFormat="0" applyBorder="0" applyAlignment="0" applyProtection="0"/>
    <xf numFmtId="0" fontId="91" fillId="0" borderId="0" applyNumberFormat="0" applyFont="0" applyFill="0" applyBorder="0" applyAlignment="0" applyProtection="0"/>
    <xf numFmtId="0" fontId="50" fillId="20" borderId="0" applyNumberFormat="0" applyBorder="0" applyAlignment="0" applyProtection="0"/>
    <xf numFmtId="0" fontId="50" fillId="20" borderId="0" applyNumberFormat="0" applyBorder="0" applyAlignment="0" applyProtection="0"/>
    <xf numFmtId="2" fontId="10" fillId="0" borderId="0" applyProtection="0"/>
    <xf numFmtId="0" fontId="50" fillId="36" borderId="0" applyNumberFormat="0" applyBorder="0" applyAlignment="0" applyProtection="0"/>
    <xf numFmtId="0" fontId="3" fillId="0" borderId="0"/>
    <xf numFmtId="0" fontId="91" fillId="0" borderId="0"/>
    <xf numFmtId="0" fontId="50" fillId="20" borderId="0" applyNumberFormat="0" applyBorder="0" applyAlignment="0" applyProtection="0"/>
    <xf numFmtId="0" fontId="91" fillId="0" borderId="0"/>
    <xf numFmtId="0" fontId="91" fillId="0" borderId="0"/>
    <xf numFmtId="0" fontId="50" fillId="20" borderId="0" applyNumberFormat="0" applyBorder="0" applyAlignment="0" applyProtection="0"/>
    <xf numFmtId="0" fontId="91" fillId="0" borderId="0"/>
    <xf numFmtId="0" fontId="50" fillId="20" borderId="0" applyNumberFormat="0" applyBorder="0" applyAlignment="0" applyProtection="0"/>
    <xf numFmtId="0" fontId="46" fillId="2" borderId="0" applyNumberFormat="0" applyBorder="0" applyAlignment="0" applyProtection="0">
      <alignment vertical="center"/>
    </xf>
    <xf numFmtId="0" fontId="91" fillId="0" borderId="0"/>
    <xf numFmtId="0" fontId="91" fillId="0" borderId="0"/>
    <xf numFmtId="0" fontId="50" fillId="20" borderId="0" applyNumberFormat="0" applyBorder="0" applyAlignment="0" applyProtection="0"/>
    <xf numFmtId="0" fontId="91" fillId="0" borderId="0"/>
    <xf numFmtId="0" fontId="46" fillId="2" borderId="0" applyNumberFormat="0" applyBorder="0" applyAlignment="0" applyProtection="0">
      <alignment vertical="center"/>
    </xf>
    <xf numFmtId="0" fontId="50" fillId="20" borderId="0" applyNumberFormat="0" applyBorder="0" applyAlignment="0" applyProtection="0"/>
    <xf numFmtId="0" fontId="47" fillId="5" borderId="0" applyNumberFormat="0" applyBorder="0" applyAlignment="0" applyProtection="0">
      <alignment vertical="center"/>
    </xf>
    <xf numFmtId="0" fontId="46" fillId="2" borderId="0" applyNumberFormat="0" applyBorder="0" applyAlignment="0" applyProtection="0">
      <alignment vertical="center"/>
    </xf>
    <xf numFmtId="0" fontId="91" fillId="0" borderId="0"/>
    <xf numFmtId="0" fontId="91" fillId="0" borderId="0" applyNumberFormat="0" applyFont="0" applyFill="0" applyBorder="0" applyAlignment="0" applyProtection="0"/>
    <xf numFmtId="0" fontId="68" fillId="14" borderId="0" applyNumberFormat="0" applyBorder="0" applyAlignment="0" applyProtection="0">
      <alignment vertical="center"/>
    </xf>
    <xf numFmtId="0" fontId="50" fillId="20" borderId="0" applyNumberFormat="0" applyBorder="0" applyAlignment="0" applyProtection="0"/>
    <xf numFmtId="0" fontId="68" fillId="14" borderId="0" applyNumberFormat="0" applyBorder="0" applyAlignment="0" applyProtection="0">
      <alignment vertical="center"/>
    </xf>
    <xf numFmtId="0" fontId="50" fillId="20" borderId="0" applyNumberFormat="0" applyBorder="0" applyAlignment="0" applyProtection="0"/>
    <xf numFmtId="0" fontId="91" fillId="0" borderId="0"/>
    <xf numFmtId="0" fontId="47" fillId="5" borderId="0" applyNumberFormat="0" applyBorder="0" applyAlignment="0" applyProtection="0">
      <alignment vertical="center"/>
    </xf>
    <xf numFmtId="0" fontId="46" fillId="8" borderId="0" applyNumberFormat="0" applyBorder="0" applyAlignment="0" applyProtection="0">
      <alignment vertical="center"/>
    </xf>
    <xf numFmtId="0" fontId="91" fillId="0" borderId="0" applyNumberFormat="0" applyFont="0" applyFill="0" applyBorder="0" applyAlignment="0" applyProtection="0"/>
    <xf numFmtId="0" fontId="50" fillId="20" borderId="0" applyNumberFormat="0" applyBorder="0" applyAlignment="0" applyProtection="0"/>
    <xf numFmtId="0" fontId="47" fillId="5" borderId="0" applyNumberFormat="0" applyBorder="0" applyAlignment="0" applyProtection="0">
      <alignment vertical="center"/>
    </xf>
    <xf numFmtId="9" fontId="13" fillId="0" borderId="0" applyFont="0" applyFill="0" applyBorder="0" applyAlignment="0" applyProtection="0">
      <alignment vertical="center"/>
    </xf>
    <xf numFmtId="0" fontId="50" fillId="15" borderId="0" applyNumberFormat="0" applyBorder="0" applyAlignment="0" applyProtection="0"/>
    <xf numFmtId="9" fontId="13" fillId="0" borderId="0" applyFont="0" applyFill="0" applyBorder="0" applyAlignment="0" applyProtection="0">
      <alignment vertical="center"/>
    </xf>
    <xf numFmtId="0" fontId="50" fillId="15" borderId="0" applyNumberFormat="0" applyBorder="0" applyAlignment="0" applyProtection="0"/>
    <xf numFmtId="0" fontId="50" fillId="15" borderId="0" applyNumberFormat="0" applyBorder="0" applyAlignment="0" applyProtection="0"/>
    <xf numFmtId="0" fontId="46" fillId="2" borderId="0" applyNumberFormat="0" applyBorder="0" applyAlignment="0" applyProtection="0">
      <alignment vertical="center"/>
    </xf>
    <xf numFmtId="0" fontId="50" fillId="15" borderId="0" applyNumberFormat="0" applyBorder="0" applyAlignment="0" applyProtection="0"/>
    <xf numFmtId="0" fontId="50" fillId="15" borderId="0" applyNumberFormat="0" applyBorder="0" applyAlignment="0" applyProtection="0"/>
    <xf numFmtId="0" fontId="46" fillId="2" borderId="0" applyNumberFormat="0" applyBorder="0" applyAlignment="0" applyProtection="0">
      <alignment vertical="center"/>
    </xf>
    <xf numFmtId="0" fontId="50" fillId="15" borderId="0" applyNumberFormat="0" applyBorder="0" applyAlignment="0" applyProtection="0"/>
    <xf numFmtId="0" fontId="46" fillId="2" borderId="0" applyNumberFormat="0" applyBorder="0" applyAlignment="0" applyProtection="0">
      <alignment vertical="center"/>
    </xf>
    <xf numFmtId="0" fontId="63" fillId="2" borderId="0" applyNumberFormat="0" applyBorder="0" applyAlignment="0" applyProtection="0">
      <alignment vertical="center"/>
    </xf>
    <xf numFmtId="0" fontId="50" fillId="15" borderId="0" applyNumberFormat="0" applyBorder="0" applyAlignment="0" applyProtection="0"/>
    <xf numFmtId="0" fontId="46" fillId="2" borderId="0" applyNumberFormat="0" applyBorder="0" applyAlignment="0" applyProtection="0">
      <alignment vertical="center"/>
    </xf>
    <xf numFmtId="0" fontId="63" fillId="2" borderId="0" applyNumberFormat="0" applyBorder="0" applyAlignment="0" applyProtection="0">
      <alignment vertical="center"/>
    </xf>
    <xf numFmtId="0" fontId="50" fillId="15" borderId="0" applyNumberFormat="0" applyBorder="0" applyAlignment="0" applyProtection="0"/>
    <xf numFmtId="0" fontId="91" fillId="0" borderId="0"/>
    <xf numFmtId="0" fontId="46" fillId="2" borderId="0" applyNumberFormat="0" applyBorder="0" applyAlignment="0" applyProtection="0">
      <alignment vertical="center"/>
    </xf>
    <xf numFmtId="0" fontId="63" fillId="2" borderId="0" applyNumberFormat="0" applyBorder="0" applyAlignment="0" applyProtection="0">
      <alignment vertical="center"/>
    </xf>
    <xf numFmtId="0" fontId="50" fillId="15" borderId="0" applyNumberFormat="0" applyBorder="0" applyAlignment="0" applyProtection="0"/>
    <xf numFmtId="0" fontId="48" fillId="10" borderId="0" applyNumberFormat="0" applyBorder="0" applyAlignment="0" applyProtection="0">
      <alignment vertical="center"/>
    </xf>
    <xf numFmtId="0" fontId="48" fillId="10" borderId="0" applyNumberFormat="0" applyBorder="0" applyAlignment="0" applyProtection="0">
      <alignment vertical="center"/>
    </xf>
    <xf numFmtId="0" fontId="91" fillId="0" borderId="0"/>
    <xf numFmtId="0" fontId="48" fillId="10" borderId="0" applyNumberFormat="0" applyBorder="0" applyAlignment="0" applyProtection="0">
      <alignment vertical="center"/>
    </xf>
    <xf numFmtId="0" fontId="46" fillId="8" borderId="0" applyNumberFormat="0" applyBorder="0" applyAlignment="0" applyProtection="0">
      <alignment vertical="center"/>
    </xf>
    <xf numFmtId="0" fontId="46" fillId="2" borderId="0" applyNumberFormat="0" applyBorder="0" applyAlignment="0" applyProtection="0">
      <alignment vertical="center"/>
    </xf>
    <xf numFmtId="0" fontId="91" fillId="0" borderId="0"/>
    <xf numFmtId="0" fontId="46" fillId="2" borderId="0" applyNumberFormat="0" applyBorder="0" applyAlignment="0" applyProtection="0">
      <alignment vertical="center"/>
    </xf>
    <xf numFmtId="0" fontId="50" fillId="15" borderId="0" applyNumberFormat="0" applyBorder="0" applyAlignment="0" applyProtection="0"/>
    <xf numFmtId="0" fontId="5" fillId="0" borderId="10">
      <alignment horizontal="distributed" vertical="center" wrapText="1"/>
    </xf>
    <xf numFmtId="0" fontId="50" fillId="15" borderId="0" applyNumberFormat="0" applyBorder="0" applyAlignment="0" applyProtection="0"/>
    <xf numFmtId="0" fontId="46" fillId="2" borderId="0" applyNumberFormat="0" applyBorder="0" applyAlignment="0" applyProtection="0">
      <alignment vertical="center"/>
    </xf>
    <xf numFmtId="0" fontId="50" fillId="15" borderId="0" applyNumberFormat="0" applyBorder="0" applyAlignment="0" applyProtection="0"/>
    <xf numFmtId="0" fontId="46" fillId="2" borderId="0" applyNumberFormat="0" applyBorder="0" applyAlignment="0" applyProtection="0">
      <alignment vertical="center"/>
    </xf>
    <xf numFmtId="0" fontId="91" fillId="0" borderId="0"/>
    <xf numFmtId="0" fontId="24" fillId="0" borderId="11" applyNumberFormat="0" applyFill="0" applyAlignment="0" applyProtection="0">
      <alignment vertical="center"/>
    </xf>
    <xf numFmtId="0" fontId="50" fillId="15" borderId="0" applyNumberFormat="0" applyBorder="0" applyAlignment="0" applyProtection="0"/>
    <xf numFmtId="0" fontId="46" fillId="2" borderId="0" applyNumberFormat="0" applyBorder="0" applyAlignment="0" applyProtection="0">
      <alignment vertical="center"/>
    </xf>
    <xf numFmtId="0" fontId="91" fillId="0" borderId="0"/>
    <xf numFmtId="9" fontId="13" fillId="0" borderId="0" applyFont="0" applyFill="0" applyBorder="0" applyAlignment="0" applyProtection="0">
      <alignment vertical="center"/>
    </xf>
    <xf numFmtId="0" fontId="50" fillId="15" borderId="0" applyNumberFormat="0" applyBorder="0" applyAlignment="0" applyProtection="0"/>
    <xf numFmtId="0" fontId="46" fillId="2" borderId="0" applyNumberFormat="0" applyBorder="0" applyAlignment="0" applyProtection="0">
      <alignment vertical="center"/>
    </xf>
    <xf numFmtId="9" fontId="13" fillId="0" borderId="0" applyFont="0" applyFill="0" applyBorder="0" applyAlignment="0" applyProtection="0">
      <alignment vertical="center"/>
    </xf>
    <xf numFmtId="0" fontId="50" fillId="15" borderId="0" applyNumberFormat="0" applyBorder="0" applyAlignment="0" applyProtection="0"/>
    <xf numFmtId="0" fontId="46" fillId="2" borderId="0" applyNumberFormat="0" applyBorder="0" applyAlignment="0" applyProtection="0">
      <alignment vertical="center"/>
    </xf>
    <xf numFmtId="0" fontId="91" fillId="0" borderId="0"/>
    <xf numFmtId="9" fontId="13" fillId="0" borderId="0" applyFont="0" applyFill="0" applyBorder="0" applyAlignment="0" applyProtection="0">
      <alignment vertical="center"/>
    </xf>
    <xf numFmtId="0" fontId="60" fillId="2" borderId="0" applyNumberFormat="0" applyBorder="0" applyAlignment="0" applyProtection="0">
      <alignment vertical="center"/>
    </xf>
    <xf numFmtId="0" fontId="50" fillId="15" borderId="0" applyNumberFormat="0" applyBorder="0" applyAlignment="0" applyProtection="0"/>
    <xf numFmtId="0" fontId="46" fillId="2" borderId="0" applyNumberFormat="0" applyBorder="0" applyAlignment="0" applyProtection="0">
      <alignment vertical="center"/>
    </xf>
    <xf numFmtId="0" fontId="47" fillId="5" borderId="0" applyNumberFormat="0" applyBorder="0" applyAlignment="0" applyProtection="0">
      <alignment vertical="center"/>
    </xf>
    <xf numFmtId="9" fontId="13" fillId="0" borderId="0" applyFont="0" applyFill="0" applyBorder="0" applyAlignment="0" applyProtection="0">
      <alignment vertical="center"/>
    </xf>
    <xf numFmtId="0" fontId="47" fillId="5" borderId="0" applyNumberFormat="0" applyBorder="0" applyAlignment="0" applyProtection="0">
      <alignment vertical="center"/>
    </xf>
    <xf numFmtId="0" fontId="60" fillId="2" borderId="0" applyNumberFormat="0" applyBorder="0" applyAlignment="0" applyProtection="0">
      <alignment vertical="center"/>
    </xf>
    <xf numFmtId="0" fontId="50" fillId="15" borderId="0" applyNumberFormat="0" applyBorder="0" applyAlignment="0" applyProtection="0"/>
    <xf numFmtId="0" fontId="46" fillId="2" borderId="0" applyNumberFormat="0" applyBorder="0" applyAlignment="0" applyProtection="0">
      <alignment vertical="center"/>
    </xf>
    <xf numFmtId="0" fontId="91" fillId="0" borderId="0" applyNumberFormat="0" applyFont="0" applyFill="0" applyBorder="0" applyAlignment="0" applyProtection="0"/>
    <xf numFmtId="9" fontId="13" fillId="0" borderId="0" applyFont="0" applyFill="0" applyBorder="0" applyAlignment="0" applyProtection="0">
      <alignment vertical="center"/>
    </xf>
    <xf numFmtId="0" fontId="91" fillId="0" borderId="0"/>
    <xf numFmtId="0" fontId="50" fillId="15" borderId="0" applyNumberFormat="0" applyBorder="0" applyAlignment="0" applyProtection="0"/>
    <xf numFmtId="0" fontId="46" fillId="2" borderId="0" applyNumberFormat="0" applyBorder="0" applyAlignment="0" applyProtection="0">
      <alignment vertical="center"/>
    </xf>
    <xf numFmtId="0" fontId="50" fillId="15" borderId="0" applyNumberFormat="0" applyBorder="0" applyAlignment="0" applyProtection="0"/>
    <xf numFmtId="0" fontId="46" fillId="2" borderId="0" applyNumberFormat="0" applyBorder="0" applyAlignment="0" applyProtection="0">
      <alignment vertical="center"/>
    </xf>
    <xf numFmtId="0" fontId="50" fillId="15" borderId="0" applyNumberFormat="0" applyBorder="0" applyAlignment="0" applyProtection="0"/>
    <xf numFmtId="0" fontId="50" fillId="15" borderId="0" applyNumberFormat="0" applyBorder="0" applyAlignment="0" applyProtection="0"/>
    <xf numFmtId="0" fontId="46" fillId="2" borderId="0" applyNumberFormat="0" applyBorder="0" applyAlignment="0" applyProtection="0">
      <alignment vertical="center"/>
    </xf>
    <xf numFmtId="0" fontId="3" fillId="0" borderId="0">
      <alignment vertical="center"/>
    </xf>
    <xf numFmtId="0" fontId="3" fillId="0" borderId="0">
      <alignment vertical="center"/>
    </xf>
    <xf numFmtId="0" fontId="48" fillId="10" borderId="0" applyNumberFormat="0" applyBorder="0" applyAlignment="0" applyProtection="0">
      <alignment vertical="center"/>
    </xf>
    <xf numFmtId="0" fontId="91" fillId="0" borderId="0" applyNumberFormat="0" applyFont="0" applyFill="0" applyBorder="0" applyAlignment="0" applyProtection="0"/>
    <xf numFmtId="0" fontId="50" fillId="36" borderId="0" applyNumberFormat="0" applyBorder="0" applyAlignment="0" applyProtection="0"/>
    <xf numFmtId="0" fontId="18" fillId="21" borderId="0" applyNumberFormat="0" applyBorder="0" applyAlignment="0" applyProtection="0"/>
    <xf numFmtId="0" fontId="46" fillId="2" borderId="0" applyNumberFormat="0" applyBorder="0" applyAlignment="0" applyProtection="0">
      <alignment vertical="center"/>
    </xf>
    <xf numFmtId="0" fontId="18" fillId="21" borderId="0" applyNumberFormat="0" applyBorder="0" applyAlignment="0" applyProtection="0"/>
    <xf numFmtId="0" fontId="91" fillId="0" borderId="0"/>
    <xf numFmtId="0" fontId="46" fillId="2" borderId="0" applyNumberFormat="0" applyBorder="0" applyAlignment="0" applyProtection="0">
      <alignment vertical="center"/>
    </xf>
    <xf numFmtId="0" fontId="46" fillId="8" borderId="0" applyNumberFormat="0" applyBorder="0" applyAlignment="0" applyProtection="0">
      <alignment vertical="center"/>
    </xf>
    <xf numFmtId="0" fontId="18" fillId="21" borderId="0" applyNumberFormat="0" applyBorder="0" applyAlignment="0" applyProtection="0"/>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18" fillId="21" borderId="0" applyNumberFormat="0" applyBorder="0" applyAlignment="0" applyProtection="0"/>
    <xf numFmtId="0" fontId="47" fillId="5" borderId="0" applyNumberFormat="0" applyBorder="0" applyAlignment="0" applyProtection="0">
      <alignment vertical="center"/>
    </xf>
    <xf numFmtId="0" fontId="46" fillId="2" borderId="0" applyNumberFormat="0" applyBorder="0" applyAlignment="0" applyProtection="0">
      <alignment vertical="center"/>
    </xf>
    <xf numFmtId="0" fontId="18" fillId="21" borderId="0" applyNumberFormat="0" applyBorder="0" applyAlignment="0" applyProtection="0"/>
    <xf numFmtId="0" fontId="46" fillId="2" borderId="0" applyNumberFormat="0" applyBorder="0" applyAlignment="0" applyProtection="0">
      <alignment vertical="center"/>
    </xf>
    <xf numFmtId="0" fontId="91" fillId="0" borderId="0"/>
    <xf numFmtId="0" fontId="18" fillId="21" borderId="0" applyNumberFormat="0" applyBorder="0" applyAlignment="0" applyProtection="0"/>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18" fillId="21" borderId="0" applyNumberFormat="0" applyBorder="0" applyAlignment="0" applyProtection="0"/>
    <xf numFmtId="0" fontId="18" fillId="21" borderId="0" applyNumberFormat="0" applyBorder="0" applyAlignment="0" applyProtection="0"/>
    <xf numFmtId="0" fontId="18" fillId="21" borderId="0" applyNumberFormat="0" applyBorder="0" applyAlignment="0" applyProtection="0"/>
    <xf numFmtId="0" fontId="18" fillId="21" borderId="0" applyNumberFormat="0" applyBorder="0" applyAlignment="0" applyProtection="0"/>
    <xf numFmtId="0" fontId="18" fillId="21" borderId="0" applyNumberFormat="0" applyBorder="0" applyAlignment="0" applyProtection="0"/>
    <xf numFmtId="0" fontId="91" fillId="0" borderId="0"/>
    <xf numFmtId="0" fontId="18" fillId="21" borderId="0" applyNumberFormat="0" applyBorder="0" applyAlignment="0" applyProtection="0"/>
    <xf numFmtId="0" fontId="91" fillId="0" borderId="0"/>
    <xf numFmtId="0" fontId="18" fillId="13" borderId="0" applyNumberFormat="0" applyBorder="0" applyAlignment="0" applyProtection="0"/>
    <xf numFmtId="0" fontId="46" fillId="2" borderId="0" applyNumberFormat="0" applyBorder="0" applyAlignment="0" applyProtection="0">
      <alignment vertical="center"/>
    </xf>
    <xf numFmtId="0" fontId="91" fillId="0" borderId="0"/>
    <xf numFmtId="0" fontId="46" fillId="2" borderId="0" applyNumberFormat="0" applyBorder="0" applyAlignment="0" applyProtection="0">
      <alignment vertical="center"/>
    </xf>
    <xf numFmtId="0" fontId="86" fillId="0" borderId="0" applyProtection="0"/>
    <xf numFmtId="0" fontId="91" fillId="0" borderId="0"/>
    <xf numFmtId="0" fontId="47" fillId="5" borderId="0" applyNumberFormat="0" applyBorder="0" applyAlignment="0" applyProtection="0">
      <alignment vertical="center"/>
    </xf>
    <xf numFmtId="0" fontId="18" fillId="13" borderId="0" applyNumberFormat="0" applyBorder="0" applyAlignment="0" applyProtection="0"/>
    <xf numFmtId="0" fontId="18" fillId="13" borderId="0" applyNumberFormat="0" applyBorder="0" applyAlignment="0" applyProtection="0"/>
    <xf numFmtId="0" fontId="9" fillId="0" borderId="0" applyProtection="0"/>
    <xf numFmtId="0" fontId="91" fillId="0" borderId="0" applyNumberFormat="0" applyFont="0" applyFill="0" applyBorder="0" applyAlignment="0" applyProtection="0"/>
    <xf numFmtId="0" fontId="18" fillId="13" borderId="0" applyNumberFormat="0" applyBorder="0" applyAlignment="0" applyProtection="0"/>
    <xf numFmtId="0" fontId="18" fillId="13" borderId="0" applyNumberFormat="0" applyBorder="0" applyAlignment="0" applyProtection="0"/>
    <xf numFmtId="0" fontId="18" fillId="13" borderId="0" applyNumberFormat="0" applyBorder="0" applyAlignment="0" applyProtection="0"/>
    <xf numFmtId="0" fontId="18" fillId="13" borderId="0" applyNumberFormat="0" applyBorder="0" applyAlignment="0" applyProtection="0"/>
    <xf numFmtId="0" fontId="46" fillId="2" borderId="0" applyNumberFormat="0" applyBorder="0" applyAlignment="0" applyProtection="0">
      <alignment vertical="center"/>
    </xf>
    <xf numFmtId="0" fontId="18" fillId="13" borderId="0" applyNumberFormat="0" applyBorder="0" applyAlignment="0" applyProtection="0"/>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18" fillId="13" borderId="0" applyNumberFormat="0" applyBorder="0" applyAlignment="0" applyProtection="0"/>
    <xf numFmtId="0" fontId="46" fillId="2" borderId="0" applyNumberFormat="0" applyBorder="0" applyAlignment="0" applyProtection="0">
      <alignment vertical="center"/>
    </xf>
    <xf numFmtId="0" fontId="50" fillId="13" borderId="0" applyNumberFormat="0" applyBorder="0" applyAlignment="0" applyProtection="0"/>
    <xf numFmtId="0" fontId="46" fillId="8" borderId="0" applyNumberFormat="0" applyBorder="0" applyAlignment="0" applyProtection="0">
      <alignment vertical="center"/>
    </xf>
    <xf numFmtId="0" fontId="46" fillId="2" borderId="0" applyNumberFormat="0" applyBorder="0" applyAlignment="0" applyProtection="0">
      <alignment vertical="center"/>
    </xf>
    <xf numFmtId="0" fontId="50" fillId="13" borderId="0" applyNumberFormat="0" applyBorder="0" applyAlignment="0" applyProtection="0"/>
    <xf numFmtId="0" fontId="46" fillId="8" borderId="0" applyNumberFormat="0" applyBorder="0" applyAlignment="0" applyProtection="0">
      <alignment vertical="center"/>
    </xf>
    <xf numFmtId="0" fontId="91" fillId="0" borderId="0" applyNumberFormat="0" applyFont="0" applyFill="0" applyBorder="0" applyAlignment="0" applyProtection="0"/>
    <xf numFmtId="0" fontId="60" fillId="2" borderId="0" applyNumberFormat="0" applyBorder="0" applyAlignment="0" applyProtection="0">
      <alignment vertical="center"/>
    </xf>
    <xf numFmtId="0" fontId="46" fillId="2" borderId="0" applyNumberFormat="0" applyBorder="0" applyAlignment="0" applyProtection="0">
      <alignment vertical="center"/>
    </xf>
    <xf numFmtId="0" fontId="50" fillId="13" borderId="0" applyNumberFormat="0" applyBorder="0" applyAlignment="0" applyProtection="0"/>
    <xf numFmtId="0" fontId="46" fillId="8" borderId="0" applyNumberFormat="0" applyBorder="0" applyAlignment="0" applyProtection="0">
      <alignment vertical="center"/>
    </xf>
    <xf numFmtId="0" fontId="60" fillId="2" borderId="0" applyNumberFormat="0" applyBorder="0" applyAlignment="0" applyProtection="0">
      <alignment vertical="center"/>
    </xf>
    <xf numFmtId="0" fontId="3" fillId="0" borderId="0"/>
    <xf numFmtId="0" fontId="50" fillId="13" borderId="0" applyNumberFormat="0" applyBorder="0" applyAlignment="0" applyProtection="0"/>
    <xf numFmtId="0" fontId="46" fillId="8" borderId="0" applyNumberFormat="0" applyBorder="0" applyAlignment="0" applyProtection="0">
      <alignment vertical="center"/>
    </xf>
    <xf numFmtId="0" fontId="91" fillId="0" borderId="0"/>
    <xf numFmtId="0" fontId="50" fillId="13" borderId="0" applyNumberFormat="0" applyBorder="0" applyAlignment="0" applyProtection="0"/>
    <xf numFmtId="0" fontId="46" fillId="8" borderId="0" applyNumberFormat="0" applyBorder="0" applyAlignment="0" applyProtection="0">
      <alignment vertical="center"/>
    </xf>
    <xf numFmtId="0" fontId="13" fillId="0" borderId="0">
      <alignment vertical="center"/>
    </xf>
    <xf numFmtId="0" fontId="50" fillId="13" borderId="0" applyNumberFormat="0" applyBorder="0" applyAlignment="0" applyProtection="0"/>
    <xf numFmtId="0" fontId="46" fillId="8" borderId="0" applyNumberFormat="0" applyBorder="0" applyAlignment="0" applyProtection="0">
      <alignment vertical="center"/>
    </xf>
    <xf numFmtId="0" fontId="91" fillId="0" borderId="0"/>
    <xf numFmtId="0" fontId="91" fillId="0" borderId="0"/>
    <xf numFmtId="0" fontId="46" fillId="2" borderId="0" applyNumberFormat="0" applyBorder="0" applyAlignment="0" applyProtection="0">
      <alignment vertical="center"/>
    </xf>
    <xf numFmtId="0" fontId="50" fillId="13" borderId="0" applyNumberFormat="0" applyBorder="0" applyAlignment="0" applyProtection="0"/>
    <xf numFmtId="0" fontId="46" fillId="8" borderId="0" applyNumberFormat="0" applyBorder="0" applyAlignment="0" applyProtection="0">
      <alignment vertical="center"/>
    </xf>
    <xf numFmtId="0" fontId="46" fillId="2" borderId="0" applyNumberFormat="0" applyBorder="0" applyAlignment="0" applyProtection="0">
      <alignment vertical="center"/>
    </xf>
    <xf numFmtId="0" fontId="50" fillId="13" borderId="0" applyNumberFormat="0" applyBorder="0" applyAlignment="0" applyProtection="0"/>
    <xf numFmtId="0" fontId="46" fillId="8" borderId="0" applyNumberFormat="0" applyBorder="0" applyAlignment="0" applyProtection="0">
      <alignment vertical="center"/>
    </xf>
    <xf numFmtId="0" fontId="46" fillId="2" borderId="0" applyNumberFormat="0" applyBorder="0" applyAlignment="0" applyProtection="0">
      <alignment vertical="center"/>
    </xf>
    <xf numFmtId="0" fontId="50" fillId="13" borderId="0" applyNumberFormat="0" applyBorder="0" applyAlignment="0" applyProtection="0"/>
    <xf numFmtId="0" fontId="46" fillId="8" borderId="0" applyNumberFormat="0" applyBorder="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91" fillId="0" borderId="0"/>
    <xf numFmtId="0" fontId="46" fillId="2" borderId="0" applyNumberFormat="0" applyBorder="0" applyAlignment="0" applyProtection="0">
      <alignment vertical="center"/>
    </xf>
    <xf numFmtId="0" fontId="91" fillId="0" borderId="0"/>
    <xf numFmtId="0" fontId="50" fillId="36" borderId="0" applyNumberFormat="0" applyBorder="0" applyAlignment="0" applyProtection="0"/>
    <xf numFmtId="0" fontId="50" fillId="36" borderId="0" applyNumberFormat="0" applyBorder="0" applyAlignment="0" applyProtection="0"/>
    <xf numFmtId="0" fontId="91" fillId="0" borderId="0"/>
    <xf numFmtId="0" fontId="50" fillId="36" borderId="0" applyNumberFormat="0" applyBorder="0" applyAlignment="0" applyProtection="0"/>
    <xf numFmtId="0" fontId="91" fillId="0" borderId="0"/>
    <xf numFmtId="0" fontId="50" fillId="36" borderId="0" applyNumberFormat="0" applyBorder="0" applyAlignment="0" applyProtection="0"/>
    <xf numFmtId="0" fontId="91" fillId="0" borderId="0"/>
    <xf numFmtId="0" fontId="91" fillId="0" borderId="0"/>
    <xf numFmtId="0" fontId="50" fillId="36" borderId="0" applyNumberFormat="0" applyBorder="0" applyAlignment="0" applyProtection="0"/>
    <xf numFmtId="0" fontId="46" fillId="8" borderId="0" applyNumberFormat="0" applyBorder="0" applyAlignment="0" applyProtection="0">
      <alignment vertical="center"/>
    </xf>
    <xf numFmtId="0" fontId="48" fillId="11" borderId="0" applyNumberFormat="0" applyBorder="0" applyAlignment="0" applyProtection="0">
      <alignment vertical="center"/>
    </xf>
    <xf numFmtId="0" fontId="91" fillId="0" borderId="0"/>
    <xf numFmtId="0" fontId="48" fillId="11" borderId="0" applyNumberFormat="0" applyBorder="0" applyAlignment="0" applyProtection="0">
      <alignment vertical="center"/>
    </xf>
    <xf numFmtId="0" fontId="47" fillId="5" borderId="0" applyNumberFormat="0" applyBorder="0" applyAlignment="0" applyProtection="0">
      <alignment vertical="center"/>
    </xf>
    <xf numFmtId="0" fontId="46" fillId="2" borderId="0" applyNumberFormat="0" applyBorder="0" applyAlignment="0" applyProtection="0">
      <alignment vertical="center"/>
    </xf>
    <xf numFmtId="0" fontId="48" fillId="11" borderId="0" applyNumberFormat="0" applyBorder="0" applyAlignment="0" applyProtection="0">
      <alignment vertical="center"/>
    </xf>
    <xf numFmtId="0" fontId="48" fillId="11" borderId="0" applyNumberFormat="0" applyBorder="0" applyAlignment="0" applyProtection="0">
      <alignment vertical="center"/>
    </xf>
    <xf numFmtId="0" fontId="46" fillId="8" borderId="0" applyNumberFormat="0" applyBorder="0" applyAlignment="0" applyProtection="0">
      <alignment vertical="center"/>
    </xf>
    <xf numFmtId="0" fontId="48" fillId="11" borderId="0" applyNumberFormat="0" applyBorder="0" applyAlignment="0" applyProtection="0">
      <alignment vertical="center"/>
    </xf>
    <xf numFmtId="0" fontId="47" fillId="5" borderId="0" applyNumberFormat="0" applyBorder="0" applyAlignment="0" applyProtection="0">
      <alignment vertical="center"/>
    </xf>
    <xf numFmtId="0" fontId="48" fillId="11" borderId="0" applyNumberFormat="0" applyBorder="0" applyAlignment="0" applyProtection="0">
      <alignment vertical="center"/>
    </xf>
    <xf numFmtId="0" fontId="50" fillId="36" borderId="0" applyNumberFormat="0" applyBorder="0" applyAlignment="0" applyProtection="0"/>
    <xf numFmtId="0" fontId="48" fillId="11" borderId="0" applyNumberFormat="0" applyBorder="0" applyAlignment="0" applyProtection="0">
      <alignment vertical="center"/>
    </xf>
    <xf numFmtId="0" fontId="48" fillId="11" borderId="0" applyNumberFormat="0" applyBorder="0" applyAlignment="0" applyProtection="0">
      <alignment vertical="center"/>
    </xf>
    <xf numFmtId="0" fontId="50" fillId="36" borderId="0" applyNumberFormat="0" applyBorder="0" applyAlignment="0" applyProtection="0"/>
    <xf numFmtId="0" fontId="50" fillId="36" borderId="0" applyNumberFormat="0" applyBorder="0" applyAlignment="0" applyProtection="0"/>
    <xf numFmtId="0" fontId="50" fillId="36" borderId="0" applyNumberFormat="0" applyBorder="0" applyAlignment="0" applyProtection="0"/>
    <xf numFmtId="0" fontId="46" fillId="2" borderId="0" applyNumberFormat="0" applyBorder="0" applyAlignment="0" applyProtection="0">
      <alignment vertical="center"/>
    </xf>
    <xf numFmtId="0" fontId="91" fillId="0" borderId="0"/>
    <xf numFmtId="0" fontId="46" fillId="2" borderId="0" applyNumberFormat="0" applyBorder="0" applyAlignment="0" applyProtection="0">
      <alignment vertical="center"/>
    </xf>
    <xf numFmtId="0" fontId="50" fillId="36" borderId="0" applyNumberFormat="0" applyBorder="0" applyAlignment="0" applyProtection="0"/>
    <xf numFmtId="0" fontId="46" fillId="2" borderId="0" applyNumberFormat="0" applyBorder="0" applyAlignment="0" applyProtection="0">
      <alignment vertical="center"/>
    </xf>
    <xf numFmtId="0" fontId="50" fillId="36" borderId="0" applyNumberFormat="0" applyBorder="0" applyAlignment="0" applyProtection="0"/>
    <xf numFmtId="0" fontId="46" fillId="2" borderId="0" applyNumberFormat="0" applyBorder="0" applyAlignment="0" applyProtection="0">
      <alignment vertical="center"/>
    </xf>
    <xf numFmtId="0" fontId="47" fillId="5" borderId="0" applyNumberFormat="0" applyBorder="0" applyAlignment="0" applyProtection="0">
      <alignment vertical="center"/>
    </xf>
    <xf numFmtId="0" fontId="91" fillId="0" borderId="0"/>
    <xf numFmtId="9" fontId="91" fillId="0" borderId="0" applyFont="0" applyFill="0" applyBorder="0" applyAlignment="0" applyProtection="0">
      <alignment vertical="center"/>
    </xf>
    <xf numFmtId="0" fontId="91" fillId="0" borderId="0"/>
    <xf numFmtId="0" fontId="50" fillId="36" borderId="0" applyNumberFormat="0" applyBorder="0" applyAlignment="0" applyProtection="0"/>
    <xf numFmtId="0" fontId="91" fillId="0" borderId="0"/>
    <xf numFmtId="0" fontId="46" fillId="2" borderId="0" applyNumberFormat="0" applyBorder="0" applyAlignment="0" applyProtection="0">
      <alignment vertical="center"/>
    </xf>
    <xf numFmtId="0" fontId="47" fillId="5" borderId="0" applyNumberFormat="0" applyBorder="0" applyAlignment="0" applyProtection="0">
      <alignment vertical="center"/>
    </xf>
    <xf numFmtId="0" fontId="46" fillId="2" borderId="0" applyNumberFormat="0" applyBorder="0" applyAlignment="0" applyProtection="0">
      <alignment vertical="center"/>
    </xf>
    <xf numFmtId="0" fontId="50" fillId="36" borderId="0" applyNumberFormat="0" applyBorder="0" applyAlignment="0" applyProtection="0"/>
    <xf numFmtId="0" fontId="46" fillId="2" borderId="0" applyNumberFormat="0" applyBorder="0" applyAlignment="0" applyProtection="0">
      <alignment vertical="center"/>
    </xf>
    <xf numFmtId="0" fontId="50" fillId="36" borderId="0" applyNumberFormat="0" applyBorder="0" applyAlignment="0" applyProtection="0"/>
    <xf numFmtId="0" fontId="46" fillId="2" borderId="0" applyNumberFormat="0" applyBorder="0" applyAlignment="0" applyProtection="0">
      <alignment vertical="center"/>
    </xf>
    <xf numFmtId="0" fontId="50" fillId="36" borderId="0" applyNumberFormat="0" applyBorder="0" applyAlignment="0" applyProtection="0"/>
    <xf numFmtId="0" fontId="46" fillId="2" borderId="0" applyNumberFormat="0" applyBorder="0" applyAlignment="0" applyProtection="0">
      <alignment vertical="center"/>
    </xf>
    <xf numFmtId="0" fontId="50" fillId="36" borderId="0" applyNumberFormat="0" applyBorder="0" applyAlignment="0" applyProtection="0"/>
    <xf numFmtId="0" fontId="46" fillId="2" borderId="0" applyNumberFormat="0" applyBorder="0" applyAlignment="0" applyProtection="0">
      <alignment vertical="center"/>
    </xf>
    <xf numFmtId="0" fontId="50" fillId="36" borderId="0" applyNumberFormat="0" applyBorder="0" applyAlignment="0" applyProtection="0"/>
    <xf numFmtId="0" fontId="46" fillId="2" borderId="0" applyNumberFormat="0" applyBorder="0" applyAlignment="0" applyProtection="0">
      <alignment vertical="center"/>
    </xf>
    <xf numFmtId="0" fontId="50" fillId="36" borderId="0" applyNumberFormat="0" applyBorder="0" applyAlignment="0" applyProtection="0"/>
    <xf numFmtId="0" fontId="91" fillId="0" borderId="0"/>
    <xf numFmtId="0" fontId="46" fillId="2" borderId="0" applyNumberFormat="0" applyBorder="0" applyAlignment="0" applyProtection="0">
      <alignment vertical="center"/>
    </xf>
    <xf numFmtId="0" fontId="46" fillId="8" borderId="0" applyNumberFormat="0" applyBorder="0" applyAlignment="0" applyProtection="0">
      <alignment vertical="center"/>
    </xf>
    <xf numFmtId="0" fontId="47" fillId="5" borderId="0" applyNumberFormat="0" applyBorder="0" applyAlignment="0" applyProtection="0">
      <alignment vertical="center"/>
    </xf>
    <xf numFmtId="0" fontId="50" fillId="36" borderId="0" applyNumberFormat="0" applyBorder="0" applyAlignment="0" applyProtection="0"/>
    <xf numFmtId="0" fontId="3" fillId="0" borderId="0">
      <alignment vertical="center"/>
    </xf>
    <xf numFmtId="0" fontId="48" fillId="11" borderId="0" applyNumberFormat="0" applyBorder="0" applyAlignment="0" applyProtection="0">
      <alignment vertical="center"/>
    </xf>
    <xf numFmtId="0" fontId="50" fillId="41" borderId="0" applyNumberFormat="0" applyBorder="0" applyAlignment="0" applyProtection="0"/>
    <xf numFmtId="0" fontId="46" fillId="2" borderId="0" applyNumberFormat="0" applyBorder="0" applyAlignment="0" applyProtection="0">
      <alignment vertical="center"/>
    </xf>
    <xf numFmtId="0" fontId="91" fillId="0" borderId="0"/>
    <xf numFmtId="0" fontId="91" fillId="6" borderId="2" applyNumberFormat="0" applyFont="0" applyAlignment="0" applyProtection="0">
      <alignment vertical="center"/>
    </xf>
    <xf numFmtId="0" fontId="91" fillId="0" borderId="0"/>
    <xf numFmtId="0" fontId="18" fillId="21" borderId="0" applyNumberFormat="0" applyBorder="0" applyAlignment="0" applyProtection="0"/>
    <xf numFmtId="0" fontId="91" fillId="0" borderId="0"/>
    <xf numFmtId="0" fontId="18" fillId="21" borderId="0" applyNumberFormat="0" applyBorder="0" applyAlignment="0" applyProtection="0"/>
    <xf numFmtId="0" fontId="91" fillId="0" borderId="0"/>
    <xf numFmtId="0" fontId="91" fillId="6" borderId="2" applyNumberFormat="0" applyFont="0" applyAlignment="0" applyProtection="0">
      <alignment vertical="center"/>
    </xf>
    <xf numFmtId="0" fontId="91" fillId="0" borderId="0" applyNumberFormat="0" applyFont="0" applyFill="0" applyBorder="0" applyAlignment="0" applyProtection="0"/>
    <xf numFmtId="0" fontId="18" fillId="21" borderId="0" applyNumberFormat="0" applyBorder="0" applyAlignment="0" applyProtection="0"/>
    <xf numFmtId="0" fontId="47" fillId="5" borderId="0" applyNumberFormat="0" applyBorder="0" applyAlignment="0" applyProtection="0">
      <alignment vertical="center"/>
    </xf>
    <xf numFmtId="0" fontId="46" fillId="2" borderId="0" applyNumberFormat="0" applyBorder="0" applyAlignment="0" applyProtection="0">
      <alignment vertical="center"/>
    </xf>
    <xf numFmtId="0" fontId="18" fillId="21" borderId="0" applyNumberFormat="0" applyBorder="0" applyAlignment="0" applyProtection="0"/>
    <xf numFmtId="0" fontId="46" fillId="2" borderId="0" applyNumberFormat="0" applyBorder="0" applyAlignment="0" applyProtection="0">
      <alignment vertical="center"/>
    </xf>
    <xf numFmtId="0" fontId="18" fillId="21" borderId="0" applyNumberFormat="0" applyBorder="0" applyAlignment="0" applyProtection="0"/>
    <xf numFmtId="0" fontId="18" fillId="21" borderId="0" applyNumberFormat="0" applyBorder="0" applyAlignment="0" applyProtection="0"/>
    <xf numFmtId="0" fontId="91" fillId="0" borderId="0" applyNumberFormat="0" applyFont="0" applyFill="0" applyBorder="0" applyAlignment="0" applyProtection="0"/>
    <xf numFmtId="0" fontId="18" fillId="21" borderId="0" applyNumberFormat="0" applyBorder="0" applyAlignment="0" applyProtection="0"/>
    <xf numFmtId="0" fontId="18" fillId="21" borderId="0" applyNumberFormat="0" applyBorder="0" applyAlignment="0" applyProtection="0"/>
    <xf numFmtId="0" fontId="53" fillId="8" borderId="0" applyNumberFormat="0" applyBorder="0" applyAlignment="0" applyProtection="0">
      <alignment vertical="center"/>
    </xf>
    <xf numFmtId="0" fontId="18" fillId="33" borderId="0" applyNumberFormat="0" applyBorder="0" applyAlignment="0" applyProtection="0"/>
    <xf numFmtId="0" fontId="46" fillId="2" borderId="0" applyNumberFormat="0" applyBorder="0" applyAlignment="0" applyProtection="0">
      <alignment vertical="center"/>
    </xf>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91" fillId="0" borderId="0"/>
    <xf numFmtId="0" fontId="18" fillId="33" borderId="0" applyNumberFormat="0" applyBorder="0" applyAlignment="0" applyProtection="0"/>
    <xf numFmtId="0" fontId="91" fillId="0" borderId="0" applyNumberFormat="0" applyFont="0" applyFill="0" applyBorder="0" applyAlignment="0" applyProtection="0"/>
    <xf numFmtId="0" fontId="46" fillId="2" borderId="0" applyNumberFormat="0" applyBorder="0" applyAlignment="0" applyProtection="0">
      <alignment vertical="center"/>
    </xf>
    <xf numFmtId="0" fontId="18" fillId="33" borderId="0" applyNumberFormat="0" applyBorder="0" applyAlignment="0" applyProtection="0"/>
    <xf numFmtId="0" fontId="91" fillId="0" borderId="0" applyNumberFormat="0" applyFont="0" applyFill="0" applyBorder="0" applyAlignment="0" applyProtection="0"/>
    <xf numFmtId="0" fontId="18" fillId="33" borderId="0" applyNumberFormat="0" applyBorder="0" applyAlignment="0" applyProtection="0"/>
    <xf numFmtId="0" fontId="63" fillId="8" borderId="0" applyNumberFormat="0" applyBorder="0" applyAlignment="0" applyProtection="0">
      <alignment vertical="center"/>
    </xf>
    <xf numFmtId="0" fontId="46" fillId="2" borderId="0" applyNumberFormat="0" applyBorder="0" applyAlignment="0" applyProtection="0">
      <alignment vertical="center"/>
    </xf>
    <xf numFmtId="0" fontId="18" fillId="33" borderId="0" applyNumberFormat="0" applyBorder="0" applyAlignment="0" applyProtection="0"/>
    <xf numFmtId="0" fontId="47" fillId="5" borderId="0" applyNumberFormat="0" applyBorder="0" applyAlignment="0" applyProtection="0">
      <alignment vertical="center"/>
    </xf>
    <xf numFmtId="0" fontId="18" fillId="33" borderId="0" applyNumberFormat="0" applyBorder="0" applyAlignment="0" applyProtection="0"/>
    <xf numFmtId="0" fontId="18" fillId="33" borderId="0" applyNumberFormat="0" applyBorder="0" applyAlignment="0" applyProtection="0"/>
    <xf numFmtId="0" fontId="91" fillId="0" borderId="0"/>
    <xf numFmtId="0" fontId="46" fillId="2" borderId="0" applyNumberFormat="0" applyBorder="0" applyAlignment="0" applyProtection="0">
      <alignment vertical="center"/>
    </xf>
    <xf numFmtId="0" fontId="18" fillId="33" borderId="0" applyNumberFormat="0" applyBorder="0" applyAlignment="0" applyProtection="0"/>
    <xf numFmtId="0" fontId="18" fillId="33" borderId="0" applyNumberFormat="0" applyBorder="0" applyAlignment="0" applyProtection="0"/>
    <xf numFmtId="0" fontId="47" fillId="5" borderId="0" applyNumberFormat="0" applyBorder="0" applyAlignment="0" applyProtection="0">
      <alignment vertical="center"/>
    </xf>
    <xf numFmtId="0" fontId="18" fillId="33" borderId="0" applyNumberFormat="0" applyBorder="0" applyAlignment="0" applyProtection="0"/>
    <xf numFmtId="0" fontId="46" fillId="2" borderId="0" applyNumberFormat="0" applyBorder="0" applyAlignment="0" applyProtection="0">
      <alignment vertical="center"/>
    </xf>
    <xf numFmtId="0" fontId="3" fillId="0" borderId="0"/>
    <xf numFmtId="0" fontId="53" fillId="2" borderId="0" applyNumberFormat="0" applyBorder="0" applyAlignment="0" applyProtection="0">
      <alignment vertical="center"/>
    </xf>
    <xf numFmtId="0" fontId="91" fillId="0" borderId="0"/>
    <xf numFmtId="0" fontId="18" fillId="33" borderId="0" applyNumberFormat="0" applyBorder="0" applyAlignment="0" applyProtection="0"/>
    <xf numFmtId="0" fontId="46" fillId="2" borderId="0" applyNumberFormat="0" applyBorder="0" applyAlignment="0" applyProtection="0">
      <alignment vertical="center"/>
    </xf>
    <xf numFmtId="0" fontId="53" fillId="8" borderId="0" applyNumberFormat="0" applyBorder="0" applyAlignment="0" applyProtection="0">
      <alignment vertical="center"/>
    </xf>
    <xf numFmtId="0" fontId="50" fillId="42" borderId="0" applyNumberFormat="0" applyBorder="0" applyAlignment="0" applyProtection="0"/>
    <xf numFmtId="0" fontId="50" fillId="42" borderId="0" applyNumberFormat="0" applyBorder="0" applyAlignment="0" applyProtection="0"/>
    <xf numFmtId="0" fontId="91" fillId="0" borderId="0"/>
    <xf numFmtId="0" fontId="50" fillId="42" borderId="0" applyNumberFormat="0" applyBorder="0" applyAlignment="0" applyProtection="0"/>
    <xf numFmtId="0" fontId="53" fillId="8" borderId="0" applyNumberFormat="0" applyBorder="0" applyAlignment="0" applyProtection="0">
      <alignment vertical="center"/>
    </xf>
    <xf numFmtId="0" fontId="74" fillId="5" borderId="0" applyNumberFormat="0" applyBorder="0" applyAlignment="0" applyProtection="0">
      <alignment vertical="center"/>
    </xf>
    <xf numFmtId="0" fontId="50" fillId="42" borderId="0" applyNumberFormat="0" applyBorder="0" applyAlignment="0" applyProtection="0"/>
    <xf numFmtId="0" fontId="68" fillId="14" borderId="0" applyNumberFormat="0" applyBorder="0" applyAlignment="0" applyProtection="0">
      <alignment vertical="center"/>
    </xf>
    <xf numFmtId="0" fontId="46" fillId="2" borderId="0" applyNumberFormat="0" applyBorder="0" applyAlignment="0" applyProtection="0">
      <alignment vertical="center"/>
    </xf>
    <xf numFmtId="0" fontId="91" fillId="0" borderId="0"/>
    <xf numFmtId="0" fontId="47" fillId="14" borderId="0" applyNumberFormat="0" applyBorder="0" applyAlignment="0" applyProtection="0">
      <alignment vertical="center"/>
    </xf>
    <xf numFmtId="0" fontId="50" fillId="42" borderId="0" applyNumberFormat="0" applyBorder="0" applyAlignment="0" applyProtection="0"/>
    <xf numFmtId="0" fontId="46" fillId="8" borderId="0" applyNumberFormat="0" applyBorder="0" applyAlignment="0" applyProtection="0">
      <alignment vertical="center"/>
    </xf>
    <xf numFmtId="0" fontId="52" fillId="0" borderId="0" applyNumberFormat="0" applyFill="0" applyBorder="0" applyAlignment="0" applyProtection="0">
      <alignment vertical="center"/>
    </xf>
    <xf numFmtId="0" fontId="50" fillId="42" borderId="0" applyNumberFormat="0" applyBorder="0" applyAlignment="0" applyProtection="0"/>
    <xf numFmtId="0" fontId="47" fillId="14" borderId="0" applyNumberFormat="0" applyBorder="0" applyAlignment="0" applyProtection="0">
      <alignment vertical="center"/>
    </xf>
    <xf numFmtId="0" fontId="50" fillId="42" borderId="0" applyNumberFormat="0" applyBorder="0" applyAlignment="0" applyProtection="0"/>
    <xf numFmtId="0" fontId="50" fillId="42" borderId="0" applyNumberFormat="0" applyBorder="0" applyAlignment="0" applyProtection="0"/>
    <xf numFmtId="0" fontId="91" fillId="0" borderId="0"/>
    <xf numFmtId="0" fontId="91" fillId="0" borderId="0"/>
    <xf numFmtId="0" fontId="91" fillId="0" borderId="0"/>
    <xf numFmtId="0" fontId="50" fillId="42" borderId="0" applyNumberFormat="0" applyBorder="0" applyAlignment="0" applyProtection="0"/>
    <xf numFmtId="0" fontId="47" fillId="5" borderId="0" applyNumberFormat="0" applyBorder="0" applyAlignment="0" applyProtection="0">
      <alignment vertical="center"/>
    </xf>
    <xf numFmtId="0" fontId="50" fillId="42" borderId="0" applyNumberFormat="0" applyBorder="0" applyAlignment="0" applyProtection="0"/>
    <xf numFmtId="0" fontId="46" fillId="8" borderId="0" applyNumberFormat="0" applyBorder="0" applyAlignment="0" applyProtection="0">
      <alignment vertical="center"/>
    </xf>
    <xf numFmtId="0" fontId="91" fillId="0" borderId="0" applyNumberFormat="0" applyFont="0" applyFill="0" applyBorder="0" applyAlignment="0" applyProtection="0"/>
    <xf numFmtId="0" fontId="50" fillId="42" borderId="0" applyNumberFormat="0" applyBorder="0" applyAlignment="0" applyProtection="0"/>
    <xf numFmtId="0" fontId="50" fillId="42" borderId="0" applyNumberFormat="0" applyBorder="0" applyAlignment="0" applyProtection="0"/>
    <xf numFmtId="0" fontId="46" fillId="2" borderId="0" applyNumberFormat="0" applyBorder="0" applyAlignment="0" applyProtection="0">
      <alignment vertical="center"/>
    </xf>
    <xf numFmtId="0" fontId="50" fillId="42" borderId="0" applyNumberFormat="0" applyBorder="0" applyAlignment="0" applyProtection="0"/>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50" fillId="42" borderId="0" applyNumberFormat="0" applyBorder="0" applyAlignment="0" applyProtection="0"/>
    <xf numFmtId="0" fontId="91" fillId="0" borderId="0"/>
    <xf numFmtId="0" fontId="46" fillId="2" borderId="0" applyNumberFormat="0" applyBorder="0" applyAlignment="0" applyProtection="0">
      <alignment vertical="center"/>
    </xf>
    <xf numFmtId="0" fontId="46" fillId="8" borderId="0" applyNumberFormat="0" applyBorder="0" applyAlignment="0" applyProtection="0">
      <alignment vertical="center"/>
    </xf>
    <xf numFmtId="0" fontId="91" fillId="0" borderId="0"/>
    <xf numFmtId="0" fontId="50" fillId="41" borderId="0" applyNumberFormat="0" applyBorder="0" applyAlignment="0" applyProtection="0"/>
    <xf numFmtId="0" fontId="53" fillId="8" borderId="0" applyNumberFormat="0" applyBorder="0" applyAlignment="0" applyProtection="0">
      <alignment vertical="center"/>
    </xf>
    <xf numFmtId="0" fontId="91" fillId="0" borderId="0"/>
    <xf numFmtId="0" fontId="50" fillId="41" borderId="0" applyNumberFormat="0" applyBorder="0" applyAlignment="0" applyProtection="0"/>
    <xf numFmtId="0" fontId="91" fillId="0" borderId="0"/>
    <xf numFmtId="0" fontId="46" fillId="2" borderId="0" applyNumberFormat="0" applyBorder="0" applyAlignment="0" applyProtection="0">
      <alignment vertical="center"/>
    </xf>
    <xf numFmtId="0" fontId="91" fillId="0" borderId="0"/>
    <xf numFmtId="0" fontId="46" fillId="2" borderId="0" applyNumberFormat="0" applyBorder="0" applyAlignment="0" applyProtection="0">
      <alignment vertical="center"/>
    </xf>
    <xf numFmtId="0" fontId="50" fillId="41" borderId="0" applyNumberFormat="0" applyBorder="0" applyAlignment="0" applyProtection="0"/>
    <xf numFmtId="0" fontId="91" fillId="0" borderId="0" applyNumberFormat="0" applyFont="0" applyFill="0" applyBorder="0" applyAlignment="0" applyProtection="0"/>
    <xf numFmtId="0" fontId="46" fillId="2" borderId="0" applyNumberFormat="0" applyBorder="0" applyAlignment="0" applyProtection="0">
      <alignment vertical="center"/>
    </xf>
    <xf numFmtId="0" fontId="91" fillId="0" borderId="0"/>
    <xf numFmtId="0" fontId="50" fillId="41" borderId="0" applyNumberFormat="0" applyBorder="0" applyAlignment="0" applyProtection="0"/>
    <xf numFmtId="0" fontId="56" fillId="0" borderId="0" applyNumberFormat="0" applyFill="0" applyBorder="0" applyAlignment="0" applyProtection="0">
      <alignment vertical="center"/>
    </xf>
    <xf numFmtId="0" fontId="91" fillId="0" borderId="0"/>
    <xf numFmtId="0" fontId="50" fillId="41" borderId="0" applyNumberFormat="0" applyBorder="0" applyAlignment="0" applyProtection="0"/>
    <xf numFmtId="0" fontId="53" fillId="2" borderId="0" applyNumberFormat="0" applyBorder="0" applyAlignment="0" applyProtection="0">
      <alignment vertical="center"/>
    </xf>
    <xf numFmtId="0" fontId="91" fillId="0" borderId="0"/>
    <xf numFmtId="0" fontId="50" fillId="41" borderId="0" applyNumberFormat="0" applyBorder="0" applyAlignment="0" applyProtection="0"/>
    <xf numFmtId="0" fontId="91" fillId="0" borderId="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47" fillId="5" borderId="0" applyNumberFormat="0" applyBorder="0" applyAlignment="0" applyProtection="0">
      <alignment vertical="center"/>
    </xf>
    <xf numFmtId="0" fontId="50" fillId="41" borderId="0" applyNumberFormat="0" applyBorder="0" applyAlignment="0" applyProtection="0"/>
    <xf numFmtId="0" fontId="46" fillId="2" borderId="0" applyNumberFormat="0" applyBorder="0" applyAlignment="0" applyProtection="0">
      <alignment vertical="center"/>
    </xf>
    <xf numFmtId="0" fontId="91" fillId="0" borderId="0"/>
    <xf numFmtId="0" fontId="91" fillId="0" borderId="0"/>
    <xf numFmtId="0" fontId="50" fillId="41" borderId="0" applyNumberFormat="0" applyBorder="0" applyAlignment="0" applyProtection="0"/>
    <xf numFmtId="0" fontId="46" fillId="2" borderId="0" applyNumberFormat="0" applyBorder="0" applyAlignment="0" applyProtection="0">
      <alignment vertical="center"/>
    </xf>
    <xf numFmtId="0" fontId="91" fillId="0" borderId="0"/>
    <xf numFmtId="0" fontId="50" fillId="41" borderId="0" applyNumberFormat="0" applyBorder="0" applyAlignment="0" applyProtection="0"/>
    <xf numFmtId="0" fontId="91" fillId="0" borderId="0"/>
    <xf numFmtId="0" fontId="48" fillId="40" borderId="0" applyNumberFormat="0" applyBorder="0" applyAlignment="0" applyProtection="0">
      <alignment vertical="center"/>
    </xf>
    <xf numFmtId="0" fontId="47" fillId="5" borderId="0" applyNumberFormat="0" applyBorder="0" applyAlignment="0" applyProtection="0">
      <alignment vertical="center"/>
    </xf>
    <xf numFmtId="0" fontId="46" fillId="2" borderId="0" applyNumberFormat="0" applyBorder="0" applyAlignment="0" applyProtection="0">
      <alignment vertical="center"/>
    </xf>
    <xf numFmtId="0" fontId="91" fillId="0" borderId="0"/>
    <xf numFmtId="0" fontId="48" fillId="40" borderId="0" applyNumberFormat="0" applyBorder="0" applyAlignment="0" applyProtection="0">
      <alignment vertical="center"/>
    </xf>
    <xf numFmtId="0" fontId="91" fillId="0" borderId="0"/>
    <xf numFmtId="0" fontId="46" fillId="2" borderId="0" applyNumberFormat="0" applyBorder="0" applyAlignment="0" applyProtection="0">
      <alignment vertical="center"/>
    </xf>
    <xf numFmtId="0" fontId="91" fillId="0" borderId="0"/>
    <xf numFmtId="0" fontId="48" fillId="40" borderId="0" applyNumberFormat="0" applyBorder="0" applyAlignment="0" applyProtection="0">
      <alignment vertical="center"/>
    </xf>
    <xf numFmtId="0" fontId="46" fillId="2" borderId="0" applyNumberFormat="0" applyBorder="0" applyAlignment="0" applyProtection="0">
      <alignment vertical="center"/>
    </xf>
    <xf numFmtId="0" fontId="91" fillId="0" borderId="0"/>
    <xf numFmtId="0" fontId="48" fillId="40" borderId="0" applyNumberFormat="0" applyBorder="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48" fillId="40" borderId="0" applyNumberFormat="0" applyBorder="0" applyAlignment="0" applyProtection="0">
      <alignment vertical="center"/>
    </xf>
    <xf numFmtId="0" fontId="91" fillId="0" borderId="0"/>
    <xf numFmtId="0" fontId="48" fillId="40" borderId="0" applyNumberFormat="0" applyBorder="0" applyAlignment="0" applyProtection="0">
      <alignment vertical="center"/>
    </xf>
    <xf numFmtId="0" fontId="91" fillId="0" borderId="0">
      <alignment vertical="center"/>
    </xf>
    <xf numFmtId="0" fontId="46" fillId="2" borderId="0" applyNumberFormat="0" applyBorder="0" applyAlignment="0" applyProtection="0">
      <alignment vertical="center"/>
    </xf>
    <xf numFmtId="0" fontId="46" fillId="8" borderId="0" applyNumberFormat="0" applyBorder="0" applyAlignment="0" applyProtection="0">
      <alignment vertical="center"/>
    </xf>
    <xf numFmtId="0" fontId="47" fillId="5" borderId="0" applyNumberFormat="0" applyBorder="0" applyAlignment="0" applyProtection="0">
      <alignment vertical="center"/>
    </xf>
    <xf numFmtId="0" fontId="48" fillId="40" borderId="0" applyNumberFormat="0" applyBorder="0" applyAlignment="0" applyProtection="0">
      <alignment vertical="center"/>
    </xf>
    <xf numFmtId="0" fontId="50" fillId="41" borderId="0" applyNumberFormat="0" applyBorder="0" applyAlignment="0" applyProtection="0"/>
    <xf numFmtId="0" fontId="47" fillId="5" borderId="0" applyNumberFormat="0" applyBorder="0" applyAlignment="0" applyProtection="0">
      <alignment vertical="center"/>
    </xf>
    <xf numFmtId="0" fontId="50" fillId="41" borderId="0" applyNumberFormat="0" applyBorder="0" applyAlignment="0" applyProtection="0"/>
    <xf numFmtId="0" fontId="47" fillId="14" borderId="0" applyNumberFormat="0" applyBorder="0" applyAlignment="0" applyProtection="0">
      <alignment vertical="center"/>
    </xf>
    <xf numFmtId="0" fontId="53" fillId="2" borderId="0" applyNumberFormat="0" applyBorder="0" applyAlignment="0" applyProtection="0">
      <alignment vertical="center"/>
    </xf>
    <xf numFmtId="0" fontId="50" fillId="41" borderId="0" applyNumberFormat="0" applyBorder="0" applyAlignment="0" applyProtection="0"/>
    <xf numFmtId="0" fontId="47" fillId="5" borderId="0" applyNumberFormat="0" applyBorder="0" applyAlignment="0" applyProtection="0">
      <alignment vertical="center"/>
    </xf>
    <xf numFmtId="0" fontId="50" fillId="41" borderId="0" applyNumberFormat="0" applyBorder="0" applyAlignment="0" applyProtection="0"/>
    <xf numFmtId="0" fontId="46" fillId="2" borderId="0" applyNumberFormat="0" applyBorder="0" applyAlignment="0" applyProtection="0">
      <alignment vertical="center"/>
    </xf>
    <xf numFmtId="0" fontId="47" fillId="5" borderId="0" applyNumberFormat="0" applyBorder="0" applyAlignment="0" applyProtection="0">
      <alignment vertical="center"/>
    </xf>
    <xf numFmtId="0" fontId="50" fillId="41" borderId="0" applyNumberFormat="0" applyBorder="0" applyAlignment="0" applyProtection="0"/>
    <xf numFmtId="0" fontId="91" fillId="0" borderId="0" applyNumberFormat="0" applyFont="0" applyFill="0" applyBorder="0" applyAlignment="0" applyProtection="0"/>
    <xf numFmtId="0" fontId="63" fillId="8" borderId="0" applyNumberFormat="0" applyBorder="0" applyAlignment="0" applyProtection="0">
      <alignment vertical="center"/>
    </xf>
    <xf numFmtId="0" fontId="91" fillId="0" borderId="0" applyNumberFormat="0" applyFont="0" applyFill="0" applyBorder="0" applyAlignment="0" applyProtection="0"/>
    <xf numFmtId="0" fontId="50" fillId="41" borderId="0" applyNumberFormat="0" applyBorder="0" applyAlignment="0" applyProtection="0"/>
    <xf numFmtId="0" fontId="46" fillId="2" borderId="0" applyNumberFormat="0" applyBorder="0" applyAlignment="0" applyProtection="0">
      <alignment vertical="center"/>
    </xf>
    <xf numFmtId="0" fontId="63" fillId="8" borderId="0" applyNumberFormat="0" applyBorder="0" applyAlignment="0" applyProtection="0">
      <alignment vertical="center"/>
    </xf>
    <xf numFmtId="0" fontId="50" fillId="41" borderId="0" applyNumberFormat="0" applyBorder="0" applyAlignment="0" applyProtection="0"/>
    <xf numFmtId="0" fontId="47" fillId="5" borderId="0" applyNumberFormat="0" applyBorder="0" applyAlignment="0" applyProtection="0">
      <alignment vertical="center"/>
    </xf>
    <xf numFmtId="0" fontId="50" fillId="41" borderId="0" applyNumberFormat="0" applyBorder="0" applyAlignment="0" applyProtection="0"/>
    <xf numFmtId="0" fontId="91" fillId="0" borderId="0"/>
    <xf numFmtId="0" fontId="58" fillId="0" borderId="0" applyNumberFormat="0" applyFill="0" applyBorder="0" applyAlignment="0" applyProtection="0">
      <alignment vertical="center"/>
    </xf>
    <xf numFmtId="0" fontId="47" fillId="5" borderId="0" applyNumberFormat="0" applyBorder="0" applyAlignment="0" applyProtection="0">
      <alignment vertical="center"/>
    </xf>
    <xf numFmtId="0" fontId="46" fillId="2" borderId="0" applyNumberFormat="0" applyBorder="0" applyAlignment="0" applyProtection="0">
      <alignment vertical="center"/>
    </xf>
    <xf numFmtId="0" fontId="50" fillId="41" borderId="0" applyNumberFormat="0" applyBorder="0" applyAlignment="0" applyProtection="0"/>
    <xf numFmtId="0" fontId="47" fillId="5" borderId="0" applyNumberFormat="0" applyBorder="0" applyAlignment="0" applyProtection="0">
      <alignment vertical="center"/>
    </xf>
    <xf numFmtId="0" fontId="50" fillId="41" borderId="0" applyNumberFormat="0" applyBorder="0" applyAlignment="0" applyProtection="0"/>
    <xf numFmtId="0" fontId="53" fillId="2" borderId="0" applyNumberFormat="0" applyBorder="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50" fillId="41" borderId="0" applyNumberFormat="0" applyBorder="0" applyAlignment="0" applyProtection="0"/>
    <xf numFmtId="0" fontId="50" fillId="41" borderId="0" applyNumberFormat="0" applyBorder="0" applyAlignment="0" applyProtection="0"/>
    <xf numFmtId="0" fontId="91" fillId="0" borderId="0" applyNumberFormat="0" applyFont="0" applyFill="0" applyBorder="0" applyAlignment="0" applyProtection="0"/>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50" fillId="41" borderId="0" applyNumberFormat="0" applyBorder="0" applyAlignment="0" applyProtection="0"/>
    <xf numFmtId="0" fontId="50" fillId="43" borderId="0" applyNumberFormat="0" applyBorder="0" applyAlignment="0" applyProtection="0"/>
    <xf numFmtId="0" fontId="53" fillId="8" borderId="0" applyNumberFormat="0" applyBorder="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91" fillId="0" borderId="0"/>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5" fillId="0" borderId="10">
      <alignment horizontal="distributed" vertical="center" wrapText="1"/>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91" fillId="0" borderId="0"/>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91" fillId="0" borderId="0"/>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54" fillId="4" borderId="1" applyNumberFormat="0" applyAlignment="0" applyProtection="0">
      <alignment vertical="center"/>
    </xf>
    <xf numFmtId="0" fontId="91" fillId="0" borderId="0"/>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91" fillId="0" borderId="0"/>
    <xf numFmtId="0" fontId="46" fillId="2" borderId="0" applyNumberFormat="0" applyBorder="0" applyAlignment="0" applyProtection="0">
      <alignment vertical="center"/>
    </xf>
    <xf numFmtId="0" fontId="91" fillId="0" borderId="0" applyNumberFormat="0" applyFont="0" applyFill="0" applyBorder="0" applyAlignment="0" applyProtection="0"/>
    <xf numFmtId="0" fontId="91" fillId="0" borderId="0"/>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91" fillId="0" borderId="0" applyNumberFormat="0" applyFont="0" applyFill="0" applyBorder="0" applyAlignment="0" applyProtection="0"/>
    <xf numFmtId="0" fontId="46" fillId="2" borderId="0" applyNumberFormat="0" applyBorder="0" applyAlignment="0" applyProtection="0">
      <alignment vertical="center"/>
    </xf>
    <xf numFmtId="0" fontId="58" fillId="0" borderId="0" applyNumberFormat="0" applyFill="0" applyBorder="0" applyAlignment="0" applyProtection="0">
      <alignment vertical="center"/>
    </xf>
    <xf numFmtId="0" fontId="53" fillId="8" borderId="0" applyNumberFormat="0" applyBorder="0" applyAlignment="0" applyProtection="0">
      <alignment vertical="center"/>
    </xf>
    <xf numFmtId="0" fontId="47" fillId="5" borderId="0" applyNumberFormat="0" applyBorder="0" applyAlignment="0" applyProtection="0">
      <alignment vertical="center"/>
    </xf>
    <xf numFmtId="176" fontId="51" fillId="0" borderId="0" applyFill="0" applyBorder="0" applyAlignment="0"/>
    <xf numFmtId="0" fontId="91" fillId="0" borderId="0"/>
    <xf numFmtId="0" fontId="64" fillId="9" borderId="1" applyNumberFormat="0" applyAlignment="0" applyProtection="0">
      <alignment vertical="center"/>
    </xf>
    <xf numFmtId="0" fontId="46" fillId="2" borderId="0" applyNumberFormat="0" applyBorder="0" applyAlignment="0" applyProtection="0">
      <alignment vertical="center"/>
    </xf>
    <xf numFmtId="0" fontId="46" fillId="8" borderId="0" applyNumberFormat="0" applyBorder="0" applyAlignment="0" applyProtection="0">
      <alignment vertical="center"/>
    </xf>
    <xf numFmtId="0" fontId="91" fillId="0" borderId="0"/>
    <xf numFmtId="0" fontId="64" fillId="9" borderId="1" applyNumberFormat="0" applyAlignment="0" applyProtection="0">
      <alignment vertical="center"/>
    </xf>
    <xf numFmtId="0" fontId="91" fillId="0" borderId="0"/>
    <xf numFmtId="0" fontId="46" fillId="8" borderId="0" applyNumberFormat="0" applyBorder="0" applyAlignment="0" applyProtection="0">
      <alignment vertical="center"/>
    </xf>
    <xf numFmtId="0" fontId="91" fillId="0" borderId="0"/>
    <xf numFmtId="0" fontId="64" fillId="9" borderId="1" applyNumberFormat="0" applyAlignment="0" applyProtection="0">
      <alignment vertical="center"/>
    </xf>
    <xf numFmtId="0" fontId="46" fillId="8" borderId="0" applyNumberFormat="0" applyBorder="0" applyAlignment="0" applyProtection="0">
      <alignment vertical="center"/>
    </xf>
    <xf numFmtId="0" fontId="46" fillId="2" borderId="0" applyNumberFormat="0" applyBorder="0" applyAlignment="0" applyProtection="0">
      <alignment vertical="center"/>
    </xf>
    <xf numFmtId="0" fontId="64" fillId="9" borderId="1" applyNumberFormat="0" applyAlignment="0" applyProtection="0">
      <alignment vertical="center"/>
    </xf>
    <xf numFmtId="0" fontId="46" fillId="8" borderId="0" applyNumberFormat="0" applyBorder="0" applyAlignment="0" applyProtection="0">
      <alignment vertical="center"/>
    </xf>
    <xf numFmtId="0" fontId="91" fillId="0" borderId="0" applyNumberFormat="0" applyFont="0" applyFill="0" applyBorder="0" applyAlignment="0" applyProtection="0"/>
    <xf numFmtId="0" fontId="64" fillId="9" borderId="1" applyNumberFormat="0" applyAlignment="0" applyProtection="0">
      <alignment vertical="center"/>
    </xf>
    <xf numFmtId="0" fontId="46" fillId="8" borderId="0" applyNumberFormat="0" applyBorder="0" applyAlignment="0" applyProtection="0">
      <alignment vertical="center"/>
    </xf>
    <xf numFmtId="0" fontId="46" fillId="2" borderId="0" applyNumberFormat="0" applyBorder="0" applyAlignment="0" applyProtection="0">
      <alignment vertical="center"/>
    </xf>
    <xf numFmtId="0" fontId="54" fillId="4" borderId="1" applyNumberFormat="0" applyAlignment="0" applyProtection="0">
      <alignment vertical="center"/>
    </xf>
    <xf numFmtId="0" fontId="64" fillId="9" borderId="1" applyNumberFormat="0" applyAlignment="0" applyProtection="0">
      <alignment vertical="center"/>
    </xf>
    <xf numFmtId="0" fontId="91" fillId="0" borderId="0"/>
    <xf numFmtId="0" fontId="46" fillId="2" borderId="0" applyNumberFormat="0" applyBorder="0" applyAlignment="0" applyProtection="0">
      <alignment vertical="center"/>
    </xf>
    <xf numFmtId="0" fontId="91" fillId="0" borderId="0"/>
    <xf numFmtId="0" fontId="64" fillId="9" borderId="1" applyNumberFormat="0" applyAlignment="0" applyProtection="0">
      <alignment vertical="center"/>
    </xf>
    <xf numFmtId="0" fontId="46" fillId="2" borderId="0" applyNumberFormat="0" applyBorder="0" applyAlignment="0" applyProtection="0">
      <alignment vertical="center"/>
    </xf>
    <xf numFmtId="0" fontId="64" fillId="9" borderId="1" applyNumberFormat="0" applyAlignment="0" applyProtection="0">
      <alignment vertical="center"/>
    </xf>
    <xf numFmtId="0" fontId="91" fillId="0" borderId="0" applyNumberFormat="0" applyFont="0" applyFill="0" applyBorder="0" applyAlignment="0" applyProtection="0"/>
    <xf numFmtId="0" fontId="46" fillId="2" borderId="0" applyNumberFormat="0" applyBorder="0" applyAlignment="0" applyProtection="0">
      <alignment vertical="center"/>
    </xf>
    <xf numFmtId="0" fontId="91" fillId="0" borderId="0"/>
    <xf numFmtId="0" fontId="64" fillId="9" borderId="1" applyNumberFormat="0" applyAlignment="0" applyProtection="0">
      <alignment vertical="center"/>
    </xf>
    <xf numFmtId="0" fontId="46" fillId="2" borderId="0" applyNumberFormat="0" applyBorder="0" applyAlignment="0" applyProtection="0">
      <alignment vertical="center"/>
    </xf>
    <xf numFmtId="0" fontId="64" fillId="9" borderId="1" applyNumberFormat="0" applyAlignment="0" applyProtection="0">
      <alignment vertical="center"/>
    </xf>
    <xf numFmtId="0" fontId="91" fillId="0" borderId="0"/>
    <xf numFmtId="0" fontId="46" fillId="2" borderId="0" applyNumberFormat="0" applyBorder="0" applyAlignment="0" applyProtection="0">
      <alignment vertical="center"/>
    </xf>
    <xf numFmtId="0" fontId="47" fillId="5" borderId="0" applyNumberFormat="0" applyBorder="0" applyAlignment="0" applyProtection="0">
      <alignment vertical="center"/>
    </xf>
    <xf numFmtId="0" fontId="46" fillId="2" borderId="0" applyNumberFormat="0" applyBorder="0" applyAlignment="0" applyProtection="0">
      <alignment vertical="center"/>
    </xf>
    <xf numFmtId="0" fontId="91" fillId="0" borderId="0" applyNumberFormat="0" applyFont="0" applyFill="0" applyBorder="0" applyAlignment="0" applyProtection="0"/>
    <xf numFmtId="0" fontId="64" fillId="9" borderId="1" applyNumberFormat="0" applyAlignment="0" applyProtection="0">
      <alignment vertical="center"/>
    </xf>
    <xf numFmtId="0" fontId="64" fillId="9" borderId="1" applyNumberFormat="0" applyAlignment="0" applyProtection="0">
      <alignment vertical="center"/>
    </xf>
    <xf numFmtId="0" fontId="91" fillId="0" borderId="0"/>
    <xf numFmtId="0" fontId="46" fillId="2" borderId="0" applyNumberFormat="0" applyBorder="0" applyAlignment="0" applyProtection="0">
      <alignment vertical="center"/>
    </xf>
    <xf numFmtId="0" fontId="47" fillId="5" borderId="0" applyNumberFormat="0" applyBorder="0" applyAlignment="0" applyProtection="0">
      <alignment vertical="center"/>
    </xf>
    <xf numFmtId="0" fontId="46" fillId="2" borderId="0" applyNumberFormat="0" applyBorder="0" applyAlignment="0" applyProtection="0">
      <alignment vertical="center"/>
    </xf>
    <xf numFmtId="0" fontId="64" fillId="9" borderId="1" applyNumberFormat="0" applyAlignment="0" applyProtection="0">
      <alignment vertical="center"/>
    </xf>
    <xf numFmtId="0" fontId="46" fillId="2" borderId="0" applyNumberFormat="0" applyBorder="0" applyAlignment="0" applyProtection="0">
      <alignment vertical="center"/>
    </xf>
    <xf numFmtId="0" fontId="91" fillId="0" borderId="0"/>
    <xf numFmtId="0" fontId="66" fillId="17" borderId="5" applyNumberFormat="0" applyAlignment="0" applyProtection="0">
      <alignment vertical="center"/>
    </xf>
    <xf numFmtId="0" fontId="91" fillId="0" borderId="0"/>
    <xf numFmtId="0" fontId="46" fillId="2" borderId="0" applyNumberFormat="0" applyBorder="0" applyAlignment="0" applyProtection="0">
      <alignment vertical="center"/>
    </xf>
    <xf numFmtId="0" fontId="91" fillId="0" borderId="0"/>
    <xf numFmtId="0" fontId="91" fillId="0" borderId="0"/>
    <xf numFmtId="0" fontId="46" fillId="2" borderId="0" applyNumberFormat="0" applyBorder="0" applyAlignment="0" applyProtection="0">
      <alignment vertical="center"/>
    </xf>
    <xf numFmtId="0" fontId="46" fillId="8" borderId="0" applyNumberFormat="0" applyBorder="0" applyAlignment="0" applyProtection="0">
      <alignment vertical="center"/>
    </xf>
    <xf numFmtId="0" fontId="91" fillId="0" borderId="0"/>
    <xf numFmtId="0" fontId="66" fillId="17" borderId="5" applyNumberFormat="0" applyAlignment="0" applyProtection="0">
      <alignment vertical="center"/>
    </xf>
    <xf numFmtId="0" fontId="91" fillId="0" borderId="0"/>
    <xf numFmtId="0" fontId="46" fillId="2" borderId="0" applyNumberFormat="0" applyBorder="0" applyAlignment="0" applyProtection="0">
      <alignment vertical="center"/>
    </xf>
    <xf numFmtId="0" fontId="91" fillId="0" borderId="0"/>
    <xf numFmtId="0" fontId="74" fillId="5" borderId="0" applyNumberFormat="0" applyBorder="0" applyAlignment="0" applyProtection="0">
      <alignment vertical="center"/>
    </xf>
    <xf numFmtId="0" fontId="66" fillId="17" borderId="5" applyNumberFormat="0" applyAlignment="0" applyProtection="0">
      <alignment vertical="center"/>
    </xf>
    <xf numFmtId="0" fontId="61" fillId="20" borderId="0" applyNumberFormat="0" applyBorder="0" applyAlignment="0" applyProtection="0"/>
    <xf numFmtId="0" fontId="91" fillId="0" borderId="0"/>
    <xf numFmtId="0" fontId="66" fillId="17" borderId="5" applyNumberFormat="0" applyAlignment="0" applyProtection="0">
      <alignment vertical="center"/>
    </xf>
    <xf numFmtId="0" fontId="91" fillId="0" borderId="0" applyNumberFormat="0" applyFont="0" applyFill="0" applyBorder="0" applyAlignment="0" applyProtection="0"/>
    <xf numFmtId="0" fontId="66" fillId="17" borderId="5" applyNumberFormat="0" applyAlignment="0" applyProtection="0">
      <alignment vertical="center"/>
    </xf>
    <xf numFmtId="0" fontId="91" fillId="0" borderId="0"/>
    <xf numFmtId="0" fontId="91" fillId="0" borderId="0"/>
    <xf numFmtId="0" fontId="46" fillId="2" borderId="0" applyNumberFormat="0" applyBorder="0" applyAlignment="0" applyProtection="0">
      <alignment vertical="center"/>
    </xf>
    <xf numFmtId="0" fontId="91" fillId="0" borderId="0"/>
    <xf numFmtId="0" fontId="66" fillId="17" borderId="5" applyNumberFormat="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46" fillId="8" borderId="0" applyNumberFormat="0" applyBorder="0" applyAlignment="0" applyProtection="0">
      <alignment vertical="center"/>
    </xf>
    <xf numFmtId="0" fontId="91" fillId="0" borderId="0"/>
    <xf numFmtId="0" fontId="66" fillId="17" borderId="5" applyNumberFormat="0" applyAlignment="0" applyProtection="0">
      <alignment vertical="center"/>
    </xf>
    <xf numFmtId="0" fontId="91" fillId="0" borderId="0" applyNumberFormat="0" applyFont="0" applyFill="0" applyBorder="0" applyAlignment="0" applyProtection="0"/>
    <xf numFmtId="0" fontId="66" fillId="17" borderId="5" applyNumberFormat="0" applyAlignment="0" applyProtection="0">
      <alignment vertical="center"/>
    </xf>
    <xf numFmtId="0" fontId="91" fillId="0" borderId="0"/>
    <xf numFmtId="0" fontId="91" fillId="0" borderId="0" applyNumberFormat="0" applyFont="0" applyFill="0" applyBorder="0" applyAlignment="0" applyProtection="0"/>
    <xf numFmtId="0" fontId="66" fillId="17" borderId="5" applyNumberFormat="0" applyAlignment="0" applyProtection="0">
      <alignment vertical="center"/>
    </xf>
    <xf numFmtId="0" fontId="66" fillId="17" borderId="5" applyNumberFormat="0" applyAlignment="0" applyProtection="0">
      <alignment vertical="center"/>
    </xf>
    <xf numFmtId="0" fontId="66" fillId="17" borderId="5" applyNumberFormat="0" applyAlignment="0" applyProtection="0">
      <alignment vertical="center"/>
    </xf>
    <xf numFmtId="0" fontId="66" fillId="17" borderId="5" applyNumberFormat="0" applyAlignment="0" applyProtection="0">
      <alignment vertical="center"/>
    </xf>
    <xf numFmtId="41" fontId="8" fillId="0" borderId="0" applyFont="0" applyFill="0" applyBorder="0" applyAlignment="0" applyProtection="0"/>
    <xf numFmtId="0" fontId="70" fillId="5" borderId="0" applyNumberFormat="0" applyBorder="0" applyAlignment="0" applyProtection="0">
      <alignment vertical="center"/>
    </xf>
    <xf numFmtId="0" fontId="61" fillId="20" borderId="0" applyNumberFormat="0" applyBorder="0" applyAlignment="0" applyProtection="0"/>
    <xf numFmtId="177" fontId="8" fillId="0" borderId="0" applyFont="0" applyFill="0" applyBorder="0" applyAlignment="0" applyProtection="0"/>
    <xf numFmtId="0" fontId="91" fillId="0" borderId="0"/>
    <xf numFmtId="0" fontId="46" fillId="2" borderId="0" applyNumberFormat="0" applyBorder="0" applyAlignment="0" applyProtection="0">
      <alignment vertical="center"/>
    </xf>
    <xf numFmtId="0" fontId="46" fillId="8" borderId="0" applyNumberFormat="0" applyBorder="0" applyAlignment="0" applyProtection="0">
      <alignment vertical="center"/>
    </xf>
    <xf numFmtId="0" fontId="88" fillId="0" borderId="0" applyFont="0" applyFill="0" applyBorder="0" applyAlignment="0" applyProtection="0"/>
    <xf numFmtId="0" fontId="58" fillId="0" borderId="0" applyNumberFormat="0" applyFill="0" applyBorder="0" applyAlignment="0" applyProtection="0">
      <alignment vertical="center"/>
    </xf>
    <xf numFmtId="178" fontId="89" fillId="0" borderId="0"/>
    <xf numFmtId="179" fontId="8" fillId="0" borderId="0" applyFont="0" applyFill="0" applyBorder="0" applyAlignment="0" applyProtection="0"/>
    <xf numFmtId="0" fontId="46" fillId="2" borderId="0" applyNumberFormat="0" applyBorder="0" applyAlignment="0" applyProtection="0">
      <alignment vertical="center"/>
    </xf>
    <xf numFmtId="0" fontId="53" fillId="2" borderId="0" applyNumberFormat="0" applyBorder="0" applyAlignment="0" applyProtection="0">
      <alignment vertical="center"/>
    </xf>
    <xf numFmtId="0" fontId="91" fillId="0" borderId="0"/>
    <xf numFmtId="0" fontId="47" fillId="5" borderId="0" applyNumberFormat="0" applyBorder="0" applyAlignment="0" applyProtection="0">
      <alignment vertical="center"/>
    </xf>
    <xf numFmtId="180" fontId="8" fillId="0" borderId="0" applyFont="0" applyFill="0" applyBorder="0" applyAlignment="0" applyProtection="0"/>
    <xf numFmtId="0" fontId="46" fillId="2" borderId="0" applyNumberFormat="0" applyBorder="0" applyAlignment="0" applyProtection="0">
      <alignment vertical="center"/>
    </xf>
    <xf numFmtId="0" fontId="46" fillId="8" borderId="0" applyNumberFormat="0" applyBorder="0" applyAlignment="0" applyProtection="0">
      <alignment vertical="center"/>
    </xf>
    <xf numFmtId="181" fontId="8" fillId="0" borderId="0" applyFont="0" applyFill="0" applyBorder="0" applyAlignment="0" applyProtection="0"/>
    <xf numFmtId="0" fontId="47" fillId="5" borderId="0" applyNumberFormat="0" applyBorder="0" applyAlignment="0" applyProtection="0">
      <alignment vertical="center"/>
    </xf>
    <xf numFmtId="182" fontId="89" fillId="0" borderId="0"/>
    <xf numFmtId="0" fontId="91" fillId="0" borderId="0"/>
    <xf numFmtId="0" fontId="46" fillId="2" borderId="0" applyNumberFormat="0" applyBorder="0" applyAlignment="0" applyProtection="0">
      <alignment vertical="center"/>
    </xf>
    <xf numFmtId="0" fontId="91" fillId="0" borderId="0"/>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10" fillId="0" borderId="0" applyProtection="0"/>
    <xf numFmtId="0" fontId="91" fillId="0" borderId="0" applyNumberFormat="0" applyFont="0" applyFill="0" applyBorder="0" applyAlignment="0" applyProtection="0"/>
    <xf numFmtId="0" fontId="53" fillId="2" borderId="0" applyNumberFormat="0" applyBorder="0" applyAlignment="0" applyProtection="0">
      <alignment vertical="center"/>
    </xf>
    <xf numFmtId="0" fontId="91" fillId="0" borderId="0"/>
    <xf numFmtId="183" fontId="89" fillId="0" borderId="0"/>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46" fillId="2" borderId="0" applyNumberFormat="0" applyBorder="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61" fillId="20" borderId="0" applyNumberFormat="0" applyBorder="0" applyAlignment="0" applyProtection="0"/>
    <xf numFmtId="0" fontId="52" fillId="0" borderId="0" applyNumberFormat="0" applyFill="0" applyBorder="0" applyAlignment="0" applyProtection="0">
      <alignment vertical="center"/>
    </xf>
    <xf numFmtId="0" fontId="91" fillId="0" borderId="0"/>
    <xf numFmtId="0" fontId="46" fillId="2" borderId="0" applyNumberFormat="0" applyBorder="0" applyAlignment="0" applyProtection="0">
      <alignment vertical="center"/>
    </xf>
    <xf numFmtId="0" fontId="91" fillId="0" borderId="0"/>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91" fillId="0" borderId="0"/>
    <xf numFmtId="0" fontId="47" fillId="5" borderId="0" applyNumberFormat="0" applyBorder="0" applyAlignment="0" applyProtection="0">
      <alignment vertical="center"/>
    </xf>
    <xf numFmtId="0" fontId="46" fillId="2" borderId="0" applyNumberFormat="0" applyBorder="0" applyAlignment="0" applyProtection="0">
      <alignment vertical="center"/>
    </xf>
    <xf numFmtId="0" fontId="47" fillId="5" borderId="0" applyNumberFormat="0" applyBorder="0" applyAlignment="0" applyProtection="0">
      <alignment vertical="center"/>
    </xf>
    <xf numFmtId="0" fontId="91" fillId="0" borderId="0" applyNumberFormat="0" applyFont="0" applyFill="0" applyBorder="0" applyAlignment="0" applyProtection="0"/>
    <xf numFmtId="0" fontId="47" fillId="5" borderId="0" applyNumberFormat="0" applyBorder="0" applyAlignment="0" applyProtection="0">
      <alignment vertical="center"/>
    </xf>
    <xf numFmtId="0" fontId="46" fillId="2" borderId="0" applyNumberFormat="0" applyBorder="0" applyAlignment="0" applyProtection="0">
      <alignment vertical="center"/>
    </xf>
    <xf numFmtId="0" fontId="91" fillId="0" borderId="0" applyNumberFormat="0" applyFont="0" applyFill="0" applyBorder="0" applyAlignment="0" applyProtection="0"/>
    <xf numFmtId="0" fontId="91" fillId="0" borderId="0"/>
    <xf numFmtId="0" fontId="91" fillId="0" borderId="0"/>
    <xf numFmtId="0" fontId="46" fillId="8" borderId="0" applyNumberFormat="0" applyBorder="0" applyAlignment="0" applyProtection="0">
      <alignment vertical="center"/>
    </xf>
    <xf numFmtId="0" fontId="46" fillId="8" borderId="0" applyNumberFormat="0" applyBorder="0" applyAlignment="0" applyProtection="0">
      <alignment vertical="center"/>
    </xf>
    <xf numFmtId="0" fontId="46" fillId="2" borderId="0" applyNumberFormat="0" applyBorder="0" applyAlignment="0" applyProtection="0">
      <alignment vertical="center"/>
    </xf>
    <xf numFmtId="0" fontId="46" fillId="8" borderId="0" applyNumberFormat="0" applyBorder="0" applyAlignment="0" applyProtection="0">
      <alignment vertical="center"/>
    </xf>
    <xf numFmtId="0" fontId="46" fillId="8" borderId="0" applyNumberFormat="0" applyBorder="0" applyAlignment="0" applyProtection="0">
      <alignment vertical="center"/>
    </xf>
    <xf numFmtId="0" fontId="91" fillId="0" borderId="0"/>
    <xf numFmtId="0" fontId="91" fillId="0" borderId="0"/>
    <xf numFmtId="0" fontId="91" fillId="0" borderId="0" applyNumberFormat="0" applyFont="0" applyFill="0" applyBorder="0" applyAlignment="0" applyProtection="0"/>
    <xf numFmtId="0" fontId="91" fillId="0" borderId="0"/>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91" fillId="0" borderId="0" applyNumberFormat="0" applyFont="0" applyFill="0" applyBorder="0" applyAlignment="0" applyProtection="0"/>
    <xf numFmtId="0" fontId="46" fillId="8" borderId="0" applyNumberFormat="0" applyBorder="0" applyAlignment="0" applyProtection="0">
      <alignment vertical="center"/>
    </xf>
    <xf numFmtId="0" fontId="91" fillId="0" borderId="0" applyNumberFormat="0" applyFont="0" applyFill="0" applyBorder="0" applyAlignment="0" applyProtection="0"/>
    <xf numFmtId="0" fontId="47" fillId="5" borderId="0" applyNumberFormat="0" applyBorder="0" applyAlignment="0" applyProtection="0">
      <alignment vertical="center"/>
    </xf>
    <xf numFmtId="0" fontId="46" fillId="8" borderId="0" applyNumberFormat="0" applyBorder="0" applyAlignment="0" applyProtection="0">
      <alignment vertical="center"/>
    </xf>
    <xf numFmtId="0" fontId="91" fillId="0" borderId="0"/>
    <xf numFmtId="0" fontId="47" fillId="5" borderId="0" applyNumberFormat="0" applyBorder="0" applyAlignment="0" applyProtection="0">
      <alignment vertical="center"/>
    </xf>
    <xf numFmtId="0" fontId="46" fillId="2" borderId="0" applyNumberFormat="0" applyBorder="0" applyAlignment="0" applyProtection="0">
      <alignment vertical="center"/>
    </xf>
    <xf numFmtId="9" fontId="13" fillId="0" borderId="0" applyFont="0" applyFill="0" applyBorder="0" applyAlignment="0" applyProtection="0">
      <alignment vertical="center"/>
    </xf>
    <xf numFmtId="0" fontId="46" fillId="8" borderId="0" applyNumberFormat="0" applyBorder="0" applyAlignment="0" applyProtection="0">
      <alignment vertical="center"/>
    </xf>
    <xf numFmtId="0" fontId="91" fillId="0" borderId="0"/>
    <xf numFmtId="0" fontId="91" fillId="0" borderId="0"/>
    <xf numFmtId="0" fontId="47" fillId="5" borderId="0" applyNumberFormat="0" applyBorder="0" applyAlignment="0" applyProtection="0">
      <alignment vertical="center"/>
    </xf>
    <xf numFmtId="0" fontId="91" fillId="0" borderId="0"/>
    <xf numFmtId="0" fontId="47" fillId="5" borderId="0" applyNumberFormat="0" applyBorder="0" applyAlignment="0" applyProtection="0">
      <alignment vertical="center"/>
    </xf>
    <xf numFmtId="0" fontId="46" fillId="8" borderId="0" applyNumberFormat="0" applyBorder="0" applyAlignment="0" applyProtection="0">
      <alignment vertical="center"/>
    </xf>
    <xf numFmtId="0" fontId="91" fillId="0" borderId="0" applyNumberFormat="0" applyFont="0" applyFill="0" applyBorder="0" applyAlignment="0" applyProtection="0"/>
    <xf numFmtId="0" fontId="47" fillId="5" borderId="0" applyNumberFormat="0" applyBorder="0" applyAlignment="0" applyProtection="0">
      <alignment vertical="center"/>
    </xf>
    <xf numFmtId="0" fontId="46" fillId="8" borderId="0" applyNumberFormat="0" applyBorder="0" applyAlignment="0" applyProtection="0">
      <alignment vertical="center"/>
    </xf>
    <xf numFmtId="0" fontId="91" fillId="0" borderId="0">
      <alignment vertical="center"/>
    </xf>
    <xf numFmtId="0" fontId="91" fillId="0" borderId="0">
      <alignment vertical="center"/>
    </xf>
    <xf numFmtId="0" fontId="53" fillId="8" borderId="0" applyNumberFormat="0" applyBorder="0" applyAlignment="0" applyProtection="0">
      <alignment vertical="center"/>
    </xf>
    <xf numFmtId="0" fontId="46" fillId="2" borderId="0" applyNumberFormat="0" applyBorder="0" applyAlignment="0" applyProtection="0">
      <alignment vertical="center"/>
    </xf>
    <xf numFmtId="0" fontId="47" fillId="5" borderId="0" applyNumberFormat="0" applyBorder="0" applyAlignment="0" applyProtection="0">
      <alignment vertical="center"/>
    </xf>
    <xf numFmtId="0" fontId="47" fillId="5" borderId="0" applyNumberFormat="0" applyBorder="0" applyAlignment="0" applyProtection="0">
      <alignment vertical="center"/>
    </xf>
    <xf numFmtId="0" fontId="47" fillId="5" borderId="0" applyNumberFormat="0" applyBorder="0" applyAlignment="0" applyProtection="0">
      <alignment vertical="center"/>
    </xf>
    <xf numFmtId="0" fontId="47" fillId="5" borderId="0" applyNumberFormat="0" applyBorder="0" applyAlignment="0" applyProtection="0">
      <alignment vertical="center"/>
    </xf>
    <xf numFmtId="0" fontId="91" fillId="0" borderId="0" applyNumberFormat="0" applyFont="0" applyFill="0" applyBorder="0" applyAlignment="0" applyProtection="0"/>
    <xf numFmtId="0" fontId="47" fillId="5" borderId="0" applyNumberFormat="0" applyBorder="0" applyAlignment="0" applyProtection="0">
      <alignment vertical="center"/>
    </xf>
    <xf numFmtId="0" fontId="91" fillId="0" borderId="0"/>
    <xf numFmtId="0" fontId="46" fillId="2" borderId="0" applyNumberFormat="0" applyBorder="0" applyAlignment="0" applyProtection="0">
      <alignment vertical="center"/>
    </xf>
    <xf numFmtId="0" fontId="91" fillId="0" borderId="0"/>
    <xf numFmtId="0" fontId="47" fillId="5" borderId="0" applyNumberFormat="0" applyBorder="0" applyAlignment="0" applyProtection="0">
      <alignment vertical="center"/>
    </xf>
    <xf numFmtId="0" fontId="46" fillId="2" borderId="0" applyNumberFormat="0" applyBorder="0" applyAlignment="0" applyProtection="0">
      <alignment vertical="center"/>
    </xf>
    <xf numFmtId="0" fontId="46" fillId="8" borderId="0" applyNumberFormat="0" applyBorder="0" applyAlignment="0" applyProtection="0">
      <alignment vertical="center"/>
    </xf>
    <xf numFmtId="0" fontId="91" fillId="0" borderId="0" applyNumberFormat="0" applyFont="0" applyFill="0" applyBorder="0" applyAlignment="0" applyProtection="0"/>
    <xf numFmtId="0" fontId="47" fillId="5" borderId="0" applyNumberFormat="0" applyBorder="0" applyAlignment="0" applyProtection="0">
      <alignment vertical="center"/>
    </xf>
    <xf numFmtId="38" fontId="76" fillId="9" borderId="0" applyNumberFormat="0" applyBorder="0" applyAlignment="0" applyProtection="0"/>
    <xf numFmtId="43" fontId="13" fillId="0" borderId="0" applyFont="0" applyFill="0" applyBorder="0" applyAlignment="0" applyProtection="0">
      <alignment vertical="center"/>
    </xf>
    <xf numFmtId="0" fontId="46" fillId="2" borderId="0" applyNumberFormat="0" applyBorder="0" applyAlignment="0" applyProtection="0">
      <alignment vertical="center"/>
    </xf>
    <xf numFmtId="0" fontId="9" fillId="0" borderId="12" applyNumberFormat="0" applyAlignment="0" applyProtection="0">
      <alignment horizontal="left" vertical="center"/>
    </xf>
    <xf numFmtId="43" fontId="13" fillId="0" borderId="0" applyFont="0" applyFill="0" applyBorder="0" applyAlignment="0" applyProtection="0">
      <alignment vertical="center"/>
    </xf>
    <xf numFmtId="0" fontId="46" fillId="2" borderId="0" applyNumberFormat="0" applyBorder="0" applyAlignment="0" applyProtection="0">
      <alignment vertical="center"/>
    </xf>
    <xf numFmtId="0" fontId="9" fillId="0" borderId="13">
      <alignment horizontal="left" vertical="center"/>
    </xf>
    <xf numFmtId="0" fontId="91" fillId="0" borderId="0"/>
    <xf numFmtId="0" fontId="91" fillId="0" borderId="0"/>
    <xf numFmtId="0" fontId="85" fillId="0" borderId="14" applyNumberFormat="0" applyFill="0" applyAlignment="0" applyProtection="0">
      <alignment vertical="center"/>
    </xf>
    <xf numFmtId="0" fontId="85" fillId="0" borderId="14" applyNumberFormat="0" applyFill="0" applyAlignment="0" applyProtection="0">
      <alignment vertical="center"/>
    </xf>
    <xf numFmtId="0" fontId="91" fillId="0" borderId="0" applyNumberFormat="0" applyFont="0" applyFill="0" applyBorder="0" applyAlignment="0" applyProtection="0"/>
    <xf numFmtId="0" fontId="85" fillId="0" borderId="14" applyNumberFormat="0" applyFill="0" applyAlignment="0" applyProtection="0">
      <alignment vertical="center"/>
    </xf>
    <xf numFmtId="0" fontId="46" fillId="2" borderId="0" applyNumberFormat="0" applyBorder="0" applyAlignment="0" applyProtection="0">
      <alignment vertical="center"/>
    </xf>
    <xf numFmtId="0" fontId="85" fillId="0" borderId="14" applyNumberFormat="0" applyFill="0" applyAlignment="0" applyProtection="0">
      <alignment vertical="center"/>
    </xf>
    <xf numFmtId="0" fontId="71" fillId="2" borderId="0" applyNumberFormat="0" applyBorder="0" applyAlignment="0" applyProtection="0">
      <alignment vertical="center"/>
    </xf>
    <xf numFmtId="0" fontId="61" fillId="33" borderId="0" applyNumberFormat="0" applyBorder="0" applyAlignment="0" applyProtection="0"/>
    <xf numFmtId="0" fontId="85" fillId="0" borderId="14" applyNumberFormat="0" applyFill="0" applyAlignment="0" applyProtection="0">
      <alignment vertical="center"/>
    </xf>
    <xf numFmtId="0" fontId="85" fillId="0" borderId="14" applyNumberFormat="0" applyFill="0" applyAlignment="0" applyProtection="0">
      <alignment vertical="center"/>
    </xf>
    <xf numFmtId="0" fontId="60" fillId="2" borderId="0" applyNumberFormat="0" applyBorder="0" applyAlignment="0" applyProtection="0">
      <alignment vertical="center"/>
    </xf>
    <xf numFmtId="0" fontId="85" fillId="0" borderId="14" applyNumberFormat="0" applyFill="0" applyAlignment="0" applyProtection="0">
      <alignment vertical="center"/>
    </xf>
    <xf numFmtId="0" fontId="91" fillId="0" borderId="0"/>
    <xf numFmtId="0" fontId="46" fillId="2" borderId="0" applyNumberFormat="0" applyBorder="0" applyAlignment="0" applyProtection="0">
      <alignment vertical="center"/>
    </xf>
    <xf numFmtId="0" fontId="53" fillId="2" borderId="0" applyNumberFormat="0" applyBorder="0" applyAlignment="0" applyProtection="0">
      <alignment vertical="center"/>
    </xf>
    <xf numFmtId="0" fontId="85" fillId="0" borderId="14" applyNumberFormat="0" applyFill="0" applyAlignment="0" applyProtection="0">
      <alignment vertical="center"/>
    </xf>
    <xf numFmtId="0" fontId="53" fillId="2" borderId="0" applyNumberFormat="0" applyBorder="0" applyAlignment="0" applyProtection="0">
      <alignment vertical="center"/>
    </xf>
    <xf numFmtId="0" fontId="85" fillId="0" borderId="14" applyNumberFormat="0" applyFill="0" applyAlignment="0" applyProtection="0">
      <alignment vertical="center"/>
    </xf>
    <xf numFmtId="0" fontId="85" fillId="0" borderId="14" applyNumberFormat="0" applyFill="0" applyAlignment="0" applyProtection="0">
      <alignment vertical="center"/>
    </xf>
    <xf numFmtId="0" fontId="85" fillId="0" borderId="14" applyNumberFormat="0" applyFill="0" applyAlignment="0" applyProtection="0">
      <alignment vertical="center"/>
    </xf>
    <xf numFmtId="0" fontId="91" fillId="0" borderId="0" applyNumberFormat="0" applyFont="0" applyFill="0" applyBorder="0" applyAlignment="0" applyProtection="0"/>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85" fillId="0" borderId="14" applyNumberFormat="0" applyFill="0" applyAlignment="0" applyProtection="0">
      <alignment vertical="center"/>
    </xf>
    <xf numFmtId="0" fontId="85" fillId="0" borderId="14" applyNumberFormat="0" applyFill="0" applyAlignment="0" applyProtection="0">
      <alignment vertical="center"/>
    </xf>
    <xf numFmtId="0" fontId="85" fillId="0" borderId="14" applyNumberFormat="0" applyFill="0" applyAlignment="0" applyProtection="0">
      <alignment vertical="center"/>
    </xf>
    <xf numFmtId="0" fontId="73" fillId="0" borderId="9" applyNumberFormat="0" applyFill="0" applyAlignment="0" applyProtection="0">
      <alignment vertical="center"/>
    </xf>
    <xf numFmtId="0" fontId="46" fillId="2" borderId="0" applyNumberFormat="0" applyBorder="0" applyAlignment="0" applyProtection="0">
      <alignment vertical="center"/>
    </xf>
    <xf numFmtId="0" fontId="73" fillId="0" borderId="9" applyNumberFormat="0" applyFill="0" applyAlignment="0" applyProtection="0">
      <alignment vertical="center"/>
    </xf>
    <xf numFmtId="0" fontId="46" fillId="8" borderId="0" applyNumberFormat="0" applyBorder="0" applyAlignment="0" applyProtection="0">
      <alignment vertical="center"/>
    </xf>
    <xf numFmtId="0" fontId="73" fillId="0" borderId="9" applyNumberFormat="0" applyFill="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46" fillId="8" borderId="0" applyNumberFormat="0" applyBorder="0" applyAlignment="0" applyProtection="0">
      <alignment vertical="center"/>
    </xf>
    <xf numFmtId="0" fontId="73" fillId="0" borderId="9" applyNumberFormat="0" applyFill="0" applyAlignment="0" applyProtection="0">
      <alignment vertical="center"/>
    </xf>
    <xf numFmtId="0" fontId="46" fillId="2" borderId="0" applyNumberFormat="0" applyBorder="0" applyAlignment="0" applyProtection="0">
      <alignment vertical="center"/>
    </xf>
    <xf numFmtId="0" fontId="46" fillId="8" borderId="0" applyNumberFormat="0" applyBorder="0" applyAlignment="0" applyProtection="0">
      <alignment vertical="center"/>
    </xf>
    <xf numFmtId="0" fontId="73" fillId="0" borderId="9" applyNumberFormat="0" applyFill="0" applyAlignment="0" applyProtection="0">
      <alignment vertical="center"/>
    </xf>
    <xf numFmtId="0" fontId="91" fillId="0" borderId="0"/>
    <xf numFmtId="0" fontId="73" fillId="0" borderId="9" applyNumberFormat="0" applyFill="0" applyAlignment="0" applyProtection="0">
      <alignment vertical="center"/>
    </xf>
    <xf numFmtId="0" fontId="46" fillId="2" borderId="0" applyNumberFormat="0" applyBorder="0" applyAlignment="0" applyProtection="0">
      <alignment vertical="center"/>
    </xf>
    <xf numFmtId="0" fontId="73" fillId="0" borderId="9" applyNumberFormat="0" applyFill="0" applyAlignment="0" applyProtection="0">
      <alignment vertical="center"/>
    </xf>
    <xf numFmtId="0" fontId="91" fillId="0" borderId="0"/>
    <xf numFmtId="0" fontId="46" fillId="2" borderId="0" applyNumberFormat="0" applyBorder="0" applyAlignment="0" applyProtection="0">
      <alignment vertical="center"/>
    </xf>
    <xf numFmtId="0" fontId="46" fillId="2" borderId="0" applyNumberFormat="0" applyBorder="0" applyAlignment="0" applyProtection="0">
      <alignment vertical="center"/>
    </xf>
    <xf numFmtId="9" fontId="91" fillId="0" borderId="0" applyFont="0" applyFill="0" applyBorder="0" applyAlignment="0" applyProtection="0">
      <alignment vertical="center"/>
    </xf>
    <xf numFmtId="0" fontId="73" fillId="0" borderId="9" applyNumberFormat="0" applyFill="0" applyAlignment="0" applyProtection="0">
      <alignment vertical="center"/>
    </xf>
    <xf numFmtId="0" fontId="91" fillId="0" borderId="0"/>
    <xf numFmtId="0" fontId="73" fillId="0" borderId="9" applyNumberFormat="0" applyFill="0" applyAlignment="0" applyProtection="0">
      <alignment vertical="center"/>
    </xf>
    <xf numFmtId="9" fontId="91" fillId="0" borderId="0" applyFont="0" applyFill="0" applyBorder="0" applyAlignment="0" applyProtection="0">
      <alignment vertical="center"/>
    </xf>
    <xf numFmtId="0" fontId="73" fillId="0" borderId="9" applyNumberFormat="0" applyFill="0" applyAlignment="0" applyProtection="0">
      <alignment vertical="center"/>
    </xf>
    <xf numFmtId="0" fontId="69" fillId="0" borderId="8" applyNumberFormat="0" applyFill="0" applyAlignment="0" applyProtection="0">
      <alignment vertical="center"/>
    </xf>
    <xf numFmtId="0" fontId="69" fillId="0" borderId="8" applyNumberFormat="0" applyFill="0" applyAlignment="0" applyProtection="0">
      <alignment vertical="center"/>
    </xf>
    <xf numFmtId="0" fontId="46" fillId="2" borderId="0" applyNumberFormat="0" applyBorder="0" applyAlignment="0" applyProtection="0">
      <alignment vertical="center"/>
    </xf>
    <xf numFmtId="0" fontId="69" fillId="0" borderId="8" applyNumberFormat="0" applyFill="0" applyAlignment="0" applyProtection="0">
      <alignment vertical="center"/>
    </xf>
    <xf numFmtId="0" fontId="46" fillId="2" borderId="0" applyNumberFormat="0" applyBorder="0" applyAlignment="0" applyProtection="0">
      <alignment vertical="center"/>
    </xf>
    <xf numFmtId="0" fontId="91" fillId="0" borderId="0"/>
    <xf numFmtId="0" fontId="69" fillId="0" borderId="8" applyNumberFormat="0" applyFill="0" applyAlignment="0" applyProtection="0">
      <alignment vertical="center"/>
    </xf>
    <xf numFmtId="0" fontId="69" fillId="0" borderId="8" applyNumberFormat="0" applyFill="0" applyAlignment="0" applyProtection="0">
      <alignment vertical="center"/>
    </xf>
    <xf numFmtId="0" fontId="91" fillId="0" borderId="0" applyNumberFormat="0" applyFont="0" applyFill="0" applyBorder="0" applyAlignment="0" applyProtection="0"/>
    <xf numFmtId="0" fontId="69" fillId="0" borderId="8" applyNumberFormat="0" applyFill="0" applyAlignment="0" applyProtection="0">
      <alignment vertical="center"/>
    </xf>
    <xf numFmtId="0" fontId="91" fillId="0" borderId="0"/>
    <xf numFmtId="0" fontId="78" fillId="23" borderId="0" applyNumberFormat="0" applyBorder="0" applyAlignment="0" applyProtection="0">
      <alignment vertical="center"/>
    </xf>
    <xf numFmtId="0" fontId="69" fillId="0" borderId="8" applyNumberFormat="0" applyFill="0" applyAlignment="0" applyProtection="0">
      <alignment vertical="center"/>
    </xf>
    <xf numFmtId="0" fontId="69" fillId="0" borderId="8" applyNumberFormat="0" applyFill="0" applyAlignment="0" applyProtection="0">
      <alignment vertical="center"/>
    </xf>
    <xf numFmtId="0" fontId="47" fillId="5" borderId="0" applyNumberFormat="0" applyBorder="0" applyAlignment="0" applyProtection="0">
      <alignment vertical="center"/>
    </xf>
    <xf numFmtId="0" fontId="69" fillId="0" borderId="8" applyNumberFormat="0" applyFill="0" applyAlignment="0" applyProtection="0">
      <alignment vertical="center"/>
    </xf>
    <xf numFmtId="0" fontId="69" fillId="0" borderId="8" applyNumberFormat="0" applyFill="0" applyAlignment="0" applyProtection="0">
      <alignment vertical="center"/>
    </xf>
    <xf numFmtId="0" fontId="46" fillId="2" borderId="0" applyNumberFormat="0" applyBorder="0" applyAlignment="0" applyProtection="0">
      <alignment vertical="center"/>
    </xf>
    <xf numFmtId="9" fontId="91" fillId="0" borderId="0" applyFont="0" applyFill="0" applyBorder="0" applyAlignment="0" applyProtection="0">
      <alignment vertical="center"/>
    </xf>
    <xf numFmtId="0" fontId="69" fillId="0" borderId="8" applyNumberFormat="0" applyFill="0" applyAlignment="0" applyProtection="0">
      <alignment vertical="center"/>
    </xf>
    <xf numFmtId="0" fontId="69" fillId="0" borderId="8" applyNumberFormat="0" applyFill="0" applyAlignment="0" applyProtection="0">
      <alignment vertical="center"/>
    </xf>
    <xf numFmtId="9" fontId="91" fillId="0" borderId="0" applyFont="0" applyFill="0" applyBorder="0" applyAlignment="0" applyProtection="0">
      <alignment vertical="center"/>
    </xf>
    <xf numFmtId="0" fontId="69" fillId="0" borderId="8" applyNumberFormat="0" applyFill="0" applyAlignment="0" applyProtection="0">
      <alignment vertical="center"/>
    </xf>
    <xf numFmtId="0" fontId="69" fillId="0" borderId="0" applyNumberFormat="0" applyFill="0" applyBorder="0" applyAlignment="0" applyProtection="0">
      <alignment vertical="center"/>
    </xf>
    <xf numFmtId="0" fontId="46" fillId="2" borderId="0" applyNumberFormat="0" applyBorder="0" applyAlignment="0" applyProtection="0">
      <alignment vertical="center"/>
    </xf>
    <xf numFmtId="0" fontId="69" fillId="0" borderId="0" applyNumberFormat="0" applyFill="0" applyBorder="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69" fillId="0" borderId="0" applyNumberFormat="0" applyFill="0" applyBorder="0" applyAlignment="0" applyProtection="0">
      <alignment vertical="center"/>
    </xf>
    <xf numFmtId="0" fontId="46" fillId="2" borderId="0" applyNumberFormat="0" applyBorder="0" applyAlignment="0" applyProtection="0">
      <alignment vertical="center"/>
    </xf>
    <xf numFmtId="0" fontId="91" fillId="0" borderId="0"/>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69" fillId="0" borderId="0" applyNumberFormat="0" applyFill="0" applyBorder="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69" fillId="0" borderId="0" applyNumberFormat="0" applyFill="0" applyBorder="0" applyAlignment="0" applyProtection="0">
      <alignment vertical="center"/>
    </xf>
    <xf numFmtId="0" fontId="46" fillId="2" borderId="0" applyNumberFormat="0" applyBorder="0" applyAlignment="0" applyProtection="0">
      <alignment vertical="center"/>
    </xf>
    <xf numFmtId="0" fontId="69" fillId="0" borderId="0" applyNumberFormat="0" applyFill="0" applyBorder="0" applyAlignment="0" applyProtection="0">
      <alignment vertical="center"/>
    </xf>
    <xf numFmtId="0" fontId="69" fillId="0" borderId="0" applyNumberFormat="0" applyFill="0" applyBorder="0" applyAlignment="0" applyProtection="0">
      <alignment vertical="center"/>
    </xf>
    <xf numFmtId="0" fontId="69" fillId="0" borderId="0" applyNumberFormat="0" applyFill="0" applyBorder="0" applyAlignment="0" applyProtection="0">
      <alignment vertical="center"/>
    </xf>
    <xf numFmtId="0" fontId="46" fillId="2" borderId="0" applyNumberFormat="0" applyBorder="0" applyAlignment="0" applyProtection="0">
      <alignment vertical="center"/>
    </xf>
    <xf numFmtId="0" fontId="91" fillId="0" borderId="0"/>
    <xf numFmtId="0" fontId="69" fillId="0" borderId="0" applyNumberFormat="0" applyFill="0" applyBorder="0" applyAlignment="0" applyProtection="0">
      <alignment vertical="center"/>
    </xf>
    <xf numFmtId="0" fontId="46" fillId="2" borderId="0" applyNumberFormat="0" applyBorder="0" applyAlignment="0" applyProtection="0">
      <alignment vertical="center"/>
    </xf>
    <xf numFmtId="0" fontId="69" fillId="0" borderId="0" applyNumberFormat="0" applyFill="0" applyBorder="0" applyAlignment="0" applyProtection="0">
      <alignment vertical="center"/>
    </xf>
    <xf numFmtId="0" fontId="46" fillId="2" borderId="0" applyNumberFormat="0" applyBorder="0" applyAlignment="0" applyProtection="0">
      <alignment vertical="center"/>
    </xf>
    <xf numFmtId="0" fontId="91" fillId="0" borderId="0" applyNumberFormat="0" applyFont="0" applyFill="0" applyBorder="0" applyAlignment="0" applyProtection="0"/>
    <xf numFmtId="0" fontId="69" fillId="0" borderId="0" applyNumberFormat="0" applyFill="0" applyBorder="0" applyAlignment="0" applyProtection="0">
      <alignment vertical="center"/>
    </xf>
    <xf numFmtId="0" fontId="46" fillId="2" borderId="0" applyNumberFormat="0" applyBorder="0" applyAlignment="0" applyProtection="0">
      <alignment vertical="center"/>
    </xf>
    <xf numFmtId="0" fontId="69" fillId="0" borderId="0" applyNumberFormat="0" applyFill="0" applyBorder="0" applyAlignment="0" applyProtection="0">
      <alignment vertical="center"/>
    </xf>
    <xf numFmtId="0" fontId="69" fillId="0" borderId="0" applyNumberFormat="0" applyFill="0" applyBorder="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91" fillId="0" borderId="0">
      <alignment vertical="center"/>
    </xf>
    <xf numFmtId="0" fontId="69" fillId="0" borderId="0" applyNumberFormat="0" applyFill="0" applyBorder="0" applyAlignment="0" applyProtection="0">
      <alignment vertical="center"/>
    </xf>
    <xf numFmtId="0" fontId="54" fillId="4" borderId="1" applyNumberFormat="0" applyAlignment="0" applyProtection="0">
      <alignment vertical="center"/>
    </xf>
    <xf numFmtId="0" fontId="91" fillId="0" borderId="0" applyNumberFormat="0" applyFont="0" applyFill="0" applyBorder="0" applyAlignment="0" applyProtection="0"/>
    <xf numFmtId="10" fontId="76" fillId="12" borderId="10" applyNumberFormat="0" applyBorder="0" applyAlignment="0" applyProtection="0"/>
    <xf numFmtId="0" fontId="46" fillId="8" borderId="0" applyNumberFormat="0" applyBorder="0" applyAlignment="0" applyProtection="0">
      <alignment vertical="center"/>
    </xf>
    <xf numFmtId="0" fontId="46" fillId="8" borderId="0" applyNumberFormat="0" applyBorder="0" applyAlignment="0" applyProtection="0">
      <alignment vertical="center"/>
    </xf>
    <xf numFmtId="0" fontId="54" fillId="4" borderId="1" applyNumberFormat="0" applyAlignment="0" applyProtection="0">
      <alignment vertical="center"/>
    </xf>
    <xf numFmtId="0" fontId="91" fillId="0" borderId="0"/>
    <xf numFmtId="0" fontId="46" fillId="8" borderId="0" applyNumberFormat="0" applyBorder="0" applyAlignment="0" applyProtection="0">
      <alignment vertical="center"/>
    </xf>
    <xf numFmtId="0" fontId="91" fillId="0" borderId="0"/>
    <xf numFmtId="0" fontId="54" fillId="4" borderId="1" applyNumberFormat="0" applyAlignment="0" applyProtection="0">
      <alignment vertical="center"/>
    </xf>
    <xf numFmtId="0" fontId="54" fillId="4" borderId="1" applyNumberFormat="0" applyAlignment="0" applyProtection="0">
      <alignment vertical="center"/>
    </xf>
    <xf numFmtId="0" fontId="54" fillId="4" borderId="1" applyNumberFormat="0" applyAlignment="0" applyProtection="0">
      <alignment vertical="center"/>
    </xf>
    <xf numFmtId="0" fontId="54" fillId="4" borderId="1" applyNumberFormat="0" applyAlignment="0" applyProtection="0">
      <alignment vertical="center"/>
    </xf>
    <xf numFmtId="0" fontId="54" fillId="4" borderId="1" applyNumberFormat="0" applyAlignment="0" applyProtection="0">
      <alignment vertical="center"/>
    </xf>
    <xf numFmtId="0" fontId="54" fillId="4" borderId="1" applyNumberFormat="0" applyAlignment="0" applyProtection="0">
      <alignment vertical="center"/>
    </xf>
    <xf numFmtId="0" fontId="91" fillId="0" borderId="0"/>
    <xf numFmtId="0" fontId="54" fillId="4" borderId="1" applyNumberFormat="0" applyAlignment="0" applyProtection="0">
      <alignment vertical="center"/>
    </xf>
    <xf numFmtId="0" fontId="48" fillId="11" borderId="0" applyNumberFormat="0" applyBorder="0" applyAlignment="0" applyProtection="0">
      <alignment vertical="center"/>
    </xf>
    <xf numFmtId="0" fontId="54" fillId="4" borderId="1" applyNumberFormat="0" applyAlignment="0" applyProtection="0">
      <alignment vertical="center"/>
    </xf>
    <xf numFmtId="0" fontId="46" fillId="2" borderId="0" applyNumberFormat="0" applyBorder="0" applyAlignment="0" applyProtection="0">
      <alignment vertical="center"/>
    </xf>
    <xf numFmtId="0" fontId="54" fillId="4" borderId="1" applyNumberFormat="0" applyAlignment="0" applyProtection="0">
      <alignment vertical="center"/>
    </xf>
    <xf numFmtId="0" fontId="46" fillId="2" borderId="0" applyNumberFormat="0" applyBorder="0" applyAlignment="0" applyProtection="0">
      <alignment vertical="center"/>
    </xf>
    <xf numFmtId="0" fontId="54" fillId="4" borderId="1" applyNumberFormat="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91" fillId="0" borderId="0"/>
    <xf numFmtId="0" fontId="54" fillId="4" borderId="1" applyNumberFormat="0" applyAlignment="0" applyProtection="0">
      <alignment vertical="center"/>
    </xf>
    <xf numFmtId="0" fontId="46" fillId="2" borderId="0" applyNumberFormat="0" applyBorder="0" applyAlignment="0" applyProtection="0">
      <alignment vertical="center"/>
    </xf>
    <xf numFmtId="0" fontId="54" fillId="4" borderId="1" applyNumberFormat="0" applyAlignment="0" applyProtection="0">
      <alignment vertical="center"/>
    </xf>
    <xf numFmtId="0" fontId="46" fillId="2" borderId="0" applyNumberFormat="0" applyBorder="0" applyAlignment="0" applyProtection="0">
      <alignment vertical="center"/>
    </xf>
    <xf numFmtId="0" fontId="91" fillId="0" borderId="0" applyNumberFormat="0" applyFont="0" applyFill="0" applyBorder="0" applyAlignment="0" applyProtection="0"/>
    <xf numFmtId="0" fontId="54" fillId="4" borderId="1" applyNumberFormat="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54" fillId="4" borderId="1" applyNumberFormat="0" applyAlignment="0" applyProtection="0">
      <alignment vertical="center"/>
    </xf>
    <xf numFmtId="0" fontId="54" fillId="4" borderId="1" applyNumberFormat="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54" fillId="4" borderId="1" applyNumberFormat="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54" fillId="4" borderId="1" applyNumberFormat="0" applyAlignment="0" applyProtection="0">
      <alignment vertical="center"/>
    </xf>
    <xf numFmtId="0" fontId="54" fillId="4" borderId="1" applyNumberFormat="0" applyAlignment="0" applyProtection="0">
      <alignment vertical="center"/>
    </xf>
    <xf numFmtId="0" fontId="91" fillId="0" borderId="0"/>
    <xf numFmtId="0" fontId="53" fillId="2" borderId="0" applyNumberFormat="0" applyBorder="0" applyAlignment="0" applyProtection="0">
      <alignment vertical="center"/>
    </xf>
    <xf numFmtId="0" fontId="46" fillId="2" borderId="0" applyNumberFormat="0" applyBorder="0" applyAlignment="0" applyProtection="0">
      <alignment vertical="center"/>
    </xf>
    <xf numFmtId="0" fontId="54" fillId="4" borderId="1" applyNumberFormat="0" applyAlignment="0" applyProtection="0">
      <alignment vertical="center"/>
    </xf>
    <xf numFmtId="0" fontId="3" fillId="0" borderId="0"/>
    <xf numFmtId="0" fontId="54" fillId="4" borderId="1" applyNumberFormat="0" applyAlignment="0" applyProtection="0">
      <alignment vertical="center"/>
    </xf>
    <xf numFmtId="0" fontId="46" fillId="2" borderId="0" applyNumberFormat="0" applyBorder="0" applyAlignment="0" applyProtection="0">
      <alignment vertical="center"/>
    </xf>
    <xf numFmtId="0" fontId="91" fillId="0" borderId="0"/>
    <xf numFmtId="0" fontId="47" fillId="5" borderId="0" applyNumberFormat="0" applyBorder="0" applyAlignment="0" applyProtection="0">
      <alignment vertical="center"/>
    </xf>
    <xf numFmtId="0" fontId="80" fillId="0" borderId="6" applyNumberFormat="0" applyFill="0" applyAlignment="0" applyProtection="0">
      <alignment vertical="center"/>
    </xf>
    <xf numFmtId="0" fontId="46" fillId="2" borderId="0" applyNumberFormat="0" applyBorder="0" applyAlignment="0" applyProtection="0">
      <alignment vertical="center"/>
    </xf>
    <xf numFmtId="0" fontId="91" fillId="0" borderId="0"/>
    <xf numFmtId="0" fontId="80" fillId="0" borderId="6" applyNumberFormat="0" applyFill="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91" fillId="0" borderId="0"/>
    <xf numFmtId="0" fontId="91" fillId="0" borderId="0"/>
    <xf numFmtId="0" fontId="80" fillId="0" borderId="6" applyNumberFormat="0" applyFill="0" applyAlignment="0" applyProtection="0">
      <alignment vertical="center"/>
    </xf>
    <xf numFmtId="0" fontId="91" fillId="0" borderId="0"/>
    <xf numFmtId="0" fontId="46" fillId="2" borderId="0" applyNumberFormat="0" applyBorder="0" applyAlignment="0" applyProtection="0">
      <alignment vertical="center"/>
    </xf>
    <xf numFmtId="0" fontId="91" fillId="0" borderId="0" applyNumberFormat="0" applyFont="0" applyFill="0" applyBorder="0" applyAlignment="0" applyProtection="0"/>
    <xf numFmtId="0" fontId="80" fillId="0" borderId="6" applyNumberFormat="0" applyFill="0" applyAlignment="0" applyProtection="0">
      <alignment vertical="center"/>
    </xf>
    <xf numFmtId="0" fontId="46" fillId="2" borderId="0" applyNumberFormat="0" applyBorder="0" applyAlignment="0" applyProtection="0">
      <alignment vertical="center"/>
    </xf>
    <xf numFmtId="0" fontId="91" fillId="0" borderId="0" applyNumberFormat="0" applyFont="0" applyFill="0" applyBorder="0" applyAlignment="0" applyProtection="0"/>
    <xf numFmtId="0" fontId="47" fillId="5" borderId="0" applyNumberFormat="0" applyBorder="0" applyAlignment="0" applyProtection="0">
      <alignment vertical="center"/>
    </xf>
    <xf numFmtId="0" fontId="80" fillId="0" borderId="6" applyNumberFormat="0" applyFill="0" applyAlignment="0" applyProtection="0">
      <alignment vertical="center"/>
    </xf>
    <xf numFmtId="0" fontId="47" fillId="5" borderId="0" applyNumberFormat="0" applyBorder="0" applyAlignment="0" applyProtection="0">
      <alignment vertical="center"/>
    </xf>
    <xf numFmtId="0" fontId="80" fillId="0" borderId="6" applyNumberFormat="0" applyFill="0" applyAlignment="0" applyProtection="0">
      <alignment vertical="center"/>
    </xf>
    <xf numFmtId="0" fontId="91" fillId="0" borderId="0"/>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91" fillId="0" borderId="0"/>
    <xf numFmtId="0" fontId="80" fillId="0" borderId="6" applyNumberFormat="0" applyFill="0" applyAlignment="0" applyProtection="0">
      <alignment vertical="center"/>
    </xf>
    <xf numFmtId="0" fontId="46" fillId="2" borderId="0" applyNumberFormat="0" applyBorder="0" applyAlignment="0" applyProtection="0">
      <alignment vertical="center"/>
    </xf>
    <xf numFmtId="0" fontId="47" fillId="5" borderId="0" applyNumberFormat="0" applyBorder="0" applyAlignment="0" applyProtection="0">
      <alignment vertical="center"/>
    </xf>
    <xf numFmtId="0" fontId="80" fillId="0" borderId="6" applyNumberFormat="0" applyFill="0" applyAlignment="0" applyProtection="0">
      <alignment vertical="center"/>
    </xf>
    <xf numFmtId="43" fontId="91" fillId="0" borderId="0" applyFont="0" applyFill="0" applyBorder="0" applyAlignment="0" applyProtection="0">
      <alignment vertical="center"/>
    </xf>
    <xf numFmtId="0" fontId="46" fillId="2" borderId="0" applyNumberFormat="0" applyBorder="0" applyAlignment="0" applyProtection="0">
      <alignment vertical="center"/>
    </xf>
    <xf numFmtId="0" fontId="91" fillId="0" borderId="0"/>
    <xf numFmtId="0" fontId="80" fillId="0" borderId="6" applyNumberFormat="0" applyFill="0" applyAlignment="0" applyProtection="0">
      <alignment vertical="center"/>
    </xf>
    <xf numFmtId="0" fontId="91" fillId="0" borderId="0"/>
    <xf numFmtId="0" fontId="47" fillId="5" borderId="0" applyNumberFormat="0" applyBorder="0" applyAlignment="0" applyProtection="0">
      <alignment vertical="center"/>
    </xf>
    <xf numFmtId="0" fontId="80" fillId="0" borderId="6" applyNumberFormat="0" applyFill="0" applyAlignment="0" applyProtection="0">
      <alignment vertical="center"/>
    </xf>
    <xf numFmtId="0" fontId="91" fillId="0" borderId="0" applyNumberFormat="0" applyFont="0" applyFill="0" applyBorder="0" applyAlignment="0" applyProtection="0"/>
    <xf numFmtId="0" fontId="80" fillId="0" borderId="6" applyNumberFormat="0" applyFill="0" applyAlignment="0" applyProtection="0">
      <alignment vertical="center"/>
    </xf>
    <xf numFmtId="0" fontId="91" fillId="0" borderId="0"/>
    <xf numFmtId="0" fontId="60" fillId="2" borderId="0" applyNumberFormat="0" applyBorder="0" applyAlignment="0" applyProtection="0">
      <alignment vertical="center"/>
    </xf>
    <xf numFmtId="0" fontId="91" fillId="0" borderId="0"/>
    <xf numFmtId="0" fontId="80" fillId="0" borderId="6" applyNumberFormat="0" applyFill="0" applyAlignment="0" applyProtection="0">
      <alignment vertical="center"/>
    </xf>
    <xf numFmtId="0" fontId="46" fillId="2" borderId="0" applyNumberFormat="0" applyBorder="0" applyAlignment="0" applyProtection="0">
      <alignment vertical="center"/>
    </xf>
    <xf numFmtId="0" fontId="80" fillId="0" borderId="6" applyNumberFormat="0" applyFill="0" applyAlignment="0" applyProtection="0">
      <alignment vertical="center"/>
    </xf>
    <xf numFmtId="0" fontId="46" fillId="2" borderId="0" applyNumberFormat="0" applyBorder="0" applyAlignment="0" applyProtection="0">
      <alignment vertical="center"/>
    </xf>
    <xf numFmtId="0" fontId="78" fillId="23" borderId="0" applyNumberFormat="0" applyBorder="0" applyAlignment="0" applyProtection="0">
      <alignment vertical="center"/>
    </xf>
    <xf numFmtId="0" fontId="78" fillId="23" borderId="0" applyNumberFormat="0" applyBorder="0" applyAlignment="0" applyProtection="0">
      <alignment vertical="center"/>
    </xf>
    <xf numFmtId="0" fontId="78" fillId="23" borderId="0" applyNumberFormat="0" applyBorder="0" applyAlignment="0" applyProtection="0">
      <alignment vertical="center"/>
    </xf>
    <xf numFmtId="0" fontId="78" fillId="23" borderId="0" applyNumberFormat="0" applyBorder="0" applyAlignment="0" applyProtection="0">
      <alignment vertical="center"/>
    </xf>
    <xf numFmtId="0" fontId="78" fillId="23" borderId="0" applyNumberFormat="0" applyBorder="0" applyAlignment="0" applyProtection="0">
      <alignment vertical="center"/>
    </xf>
    <xf numFmtId="0" fontId="78" fillId="23" borderId="0" applyNumberFormat="0" applyBorder="0" applyAlignment="0" applyProtection="0">
      <alignment vertical="center"/>
    </xf>
    <xf numFmtId="0" fontId="68" fillId="14" borderId="0" applyNumberFormat="0" applyBorder="0" applyAlignment="0" applyProtection="0">
      <alignment vertical="center"/>
    </xf>
    <xf numFmtId="0" fontId="91" fillId="0" borderId="0"/>
    <xf numFmtId="0" fontId="91" fillId="0" borderId="0"/>
    <xf numFmtId="0" fontId="78" fillId="23" borderId="0" applyNumberFormat="0" applyBorder="0" applyAlignment="0" applyProtection="0">
      <alignment vertical="center"/>
    </xf>
    <xf numFmtId="0" fontId="78" fillId="23" borderId="0" applyNumberFormat="0" applyBorder="0" applyAlignment="0" applyProtection="0">
      <alignment vertical="center"/>
    </xf>
    <xf numFmtId="0" fontId="91" fillId="0" borderId="0"/>
    <xf numFmtId="0" fontId="91" fillId="0" borderId="0"/>
    <xf numFmtId="0" fontId="53" fillId="2" borderId="0" applyNumberFormat="0" applyBorder="0" applyAlignment="0" applyProtection="0">
      <alignment vertical="center"/>
    </xf>
    <xf numFmtId="0" fontId="91" fillId="0" borderId="0"/>
    <xf numFmtId="0" fontId="91" fillId="0" borderId="0"/>
    <xf numFmtId="0" fontId="78" fillId="23" borderId="0" applyNumberFormat="0" applyBorder="0" applyAlignment="0" applyProtection="0">
      <alignment vertical="center"/>
    </xf>
    <xf numFmtId="0" fontId="46" fillId="2" borderId="0" applyNumberFormat="0" applyBorder="0" applyAlignment="0" applyProtection="0">
      <alignment vertical="center"/>
    </xf>
    <xf numFmtId="0" fontId="78" fillId="23" borderId="0" applyNumberFormat="0" applyBorder="0" applyAlignment="0" applyProtection="0">
      <alignment vertical="center"/>
    </xf>
    <xf numFmtId="0" fontId="78" fillId="23" borderId="0" applyNumberFormat="0" applyBorder="0" applyAlignment="0" applyProtection="0">
      <alignment vertical="center"/>
    </xf>
    <xf numFmtId="0" fontId="91" fillId="0" borderId="0"/>
    <xf numFmtId="0" fontId="46" fillId="2" borderId="0" applyNumberFormat="0" applyBorder="0" applyAlignment="0" applyProtection="0">
      <alignment vertical="center"/>
    </xf>
    <xf numFmtId="0" fontId="78" fillId="23" borderId="0" applyNumberFormat="0" applyBorder="0" applyAlignment="0" applyProtection="0">
      <alignment vertical="center"/>
    </xf>
    <xf numFmtId="0" fontId="78" fillId="23" borderId="0" applyNumberFormat="0" applyBorder="0" applyAlignment="0" applyProtection="0">
      <alignment vertical="center"/>
    </xf>
    <xf numFmtId="0" fontId="46" fillId="2" borderId="0" applyNumberFormat="0" applyBorder="0" applyAlignment="0" applyProtection="0">
      <alignment vertical="center"/>
    </xf>
    <xf numFmtId="0" fontId="91" fillId="0" borderId="0"/>
    <xf numFmtId="0" fontId="91" fillId="0" borderId="0"/>
    <xf numFmtId="0" fontId="79" fillId="0" borderId="0"/>
    <xf numFmtId="0" fontId="91" fillId="6" borderId="2" applyNumberFormat="0" applyFont="0" applyAlignment="0" applyProtection="0">
      <alignment vertical="center"/>
    </xf>
    <xf numFmtId="0" fontId="91" fillId="6" borderId="2" applyNumberFormat="0" applyFont="0" applyAlignment="0" applyProtection="0">
      <alignment vertical="center"/>
    </xf>
    <xf numFmtId="0" fontId="47" fillId="5" borderId="0" applyNumberFormat="0" applyBorder="0" applyAlignment="0" applyProtection="0">
      <alignment vertical="center"/>
    </xf>
    <xf numFmtId="0" fontId="53" fillId="2" borderId="0" applyNumberFormat="0" applyBorder="0" applyAlignment="0" applyProtection="0">
      <alignment vertical="center"/>
    </xf>
    <xf numFmtId="0" fontId="47" fillId="5" borderId="0" applyNumberFormat="0" applyBorder="0" applyAlignment="0" applyProtection="0">
      <alignment vertical="center"/>
    </xf>
    <xf numFmtId="0" fontId="91" fillId="6" borderId="2" applyNumberFormat="0" applyFont="0" applyAlignment="0" applyProtection="0">
      <alignment vertical="center"/>
    </xf>
    <xf numFmtId="0" fontId="46" fillId="2" borderId="0" applyNumberFormat="0" applyBorder="0" applyAlignment="0" applyProtection="0">
      <alignment vertical="center"/>
    </xf>
    <xf numFmtId="0" fontId="68" fillId="14" borderId="0" applyNumberFormat="0" applyBorder="0" applyAlignment="0" applyProtection="0">
      <alignment vertical="center"/>
    </xf>
    <xf numFmtId="0" fontId="53" fillId="2" borderId="0" applyNumberFormat="0" applyBorder="0" applyAlignment="0" applyProtection="0">
      <alignment vertical="center"/>
    </xf>
    <xf numFmtId="0" fontId="91" fillId="6" borderId="2" applyNumberFormat="0" applyFont="0" applyAlignment="0" applyProtection="0">
      <alignment vertical="center"/>
    </xf>
    <xf numFmtId="0" fontId="47" fillId="5" borderId="0" applyNumberFormat="0" applyBorder="0" applyAlignment="0" applyProtection="0">
      <alignment vertical="center"/>
    </xf>
    <xf numFmtId="0" fontId="46" fillId="2" borderId="0" applyNumberFormat="0" applyBorder="0" applyAlignment="0" applyProtection="0">
      <alignment vertical="center"/>
    </xf>
    <xf numFmtId="0" fontId="68" fillId="14" borderId="0" applyNumberFormat="0" applyBorder="0" applyAlignment="0" applyProtection="0">
      <alignment vertical="center"/>
    </xf>
    <xf numFmtId="0" fontId="53" fillId="2" borderId="0" applyNumberFormat="0" applyBorder="0" applyAlignment="0" applyProtection="0">
      <alignment vertical="center"/>
    </xf>
    <xf numFmtId="0" fontId="91" fillId="6" borderId="2" applyNumberFormat="0" applyFont="0" applyAlignment="0" applyProtection="0">
      <alignment vertical="center"/>
    </xf>
    <xf numFmtId="0" fontId="91" fillId="6" borderId="2" applyNumberFormat="0" applyFont="0" applyAlignment="0" applyProtection="0">
      <alignment vertical="center"/>
    </xf>
    <xf numFmtId="0" fontId="91" fillId="6" borderId="2" applyNumberFormat="0" applyFont="0" applyAlignment="0" applyProtection="0">
      <alignment vertical="center"/>
    </xf>
    <xf numFmtId="0" fontId="91" fillId="6" borderId="2" applyNumberFormat="0" applyFont="0" applyAlignment="0" applyProtection="0">
      <alignment vertical="center"/>
    </xf>
    <xf numFmtId="0" fontId="91" fillId="0" borderId="0"/>
    <xf numFmtId="0" fontId="46" fillId="8" borderId="0" applyNumberFormat="0" applyBorder="0" applyAlignment="0" applyProtection="0">
      <alignment vertical="center"/>
    </xf>
    <xf numFmtId="0" fontId="91" fillId="0" borderId="0"/>
    <xf numFmtId="0" fontId="91" fillId="6" borderId="2" applyNumberFormat="0" applyFont="0" applyAlignment="0" applyProtection="0">
      <alignment vertical="center"/>
    </xf>
    <xf numFmtId="0" fontId="91" fillId="0" borderId="0"/>
    <xf numFmtId="0" fontId="46" fillId="2" borderId="0" applyNumberFormat="0" applyBorder="0" applyAlignment="0" applyProtection="0">
      <alignment vertical="center"/>
    </xf>
    <xf numFmtId="0" fontId="91" fillId="6" borderId="2" applyNumberFormat="0" applyFont="0" applyAlignment="0" applyProtection="0">
      <alignment vertical="center"/>
    </xf>
    <xf numFmtId="0" fontId="91" fillId="6" borderId="2" applyNumberFormat="0" applyFont="0" applyAlignment="0" applyProtection="0">
      <alignment vertical="center"/>
    </xf>
    <xf numFmtId="0" fontId="91" fillId="0" borderId="0" applyNumberFormat="0" applyFont="0" applyFill="0" applyBorder="0" applyAlignment="0" applyProtection="0"/>
    <xf numFmtId="0" fontId="91" fillId="6" borderId="2" applyNumberFormat="0" applyFont="0" applyAlignment="0" applyProtection="0">
      <alignment vertical="center"/>
    </xf>
    <xf numFmtId="0" fontId="91" fillId="6" borderId="2" applyNumberFormat="0" applyFont="0" applyAlignment="0" applyProtection="0">
      <alignment vertical="center"/>
    </xf>
    <xf numFmtId="0" fontId="53" fillId="2" borderId="0" applyNumberFormat="0" applyBorder="0" applyAlignment="0" applyProtection="0">
      <alignment vertical="center"/>
    </xf>
    <xf numFmtId="0" fontId="91" fillId="0" borderId="0"/>
    <xf numFmtId="0" fontId="91" fillId="6" borderId="2" applyNumberFormat="0" applyFont="0" applyAlignment="0" applyProtection="0">
      <alignment vertical="center"/>
    </xf>
    <xf numFmtId="0" fontId="91" fillId="6" borderId="2" applyNumberFormat="0" applyFont="0" applyAlignment="0" applyProtection="0">
      <alignment vertical="center"/>
    </xf>
    <xf numFmtId="0" fontId="65" fillId="9" borderId="4" applyNumberFormat="0" applyAlignment="0" applyProtection="0">
      <alignment vertical="center"/>
    </xf>
    <xf numFmtId="0" fontId="91" fillId="0" borderId="0" applyNumberFormat="0" applyFont="0" applyFill="0" applyBorder="0" applyAlignment="0" applyProtection="0"/>
    <xf numFmtId="0" fontId="65" fillId="9" borderId="4" applyNumberFormat="0" applyAlignment="0" applyProtection="0">
      <alignment vertical="center"/>
    </xf>
    <xf numFmtId="0" fontId="91" fillId="0" borderId="0"/>
    <xf numFmtId="0" fontId="46" fillId="2" borderId="0" applyNumberFormat="0" applyBorder="0" applyAlignment="0" applyProtection="0">
      <alignment vertical="center"/>
    </xf>
    <xf numFmtId="0" fontId="91" fillId="0" borderId="0"/>
    <xf numFmtId="0" fontId="65" fillId="9" borderId="4" applyNumberFormat="0" applyAlignment="0" applyProtection="0">
      <alignment vertical="center"/>
    </xf>
    <xf numFmtId="0" fontId="46" fillId="2" borderId="0" applyNumberFormat="0" applyBorder="0" applyAlignment="0" applyProtection="0">
      <alignment vertical="center"/>
    </xf>
    <xf numFmtId="0" fontId="65" fillId="9" borderId="4" applyNumberFormat="0" applyAlignment="0" applyProtection="0">
      <alignment vertical="center"/>
    </xf>
    <xf numFmtId="0" fontId="91" fillId="0" borderId="0">
      <alignment vertical="center"/>
    </xf>
    <xf numFmtId="0" fontId="91" fillId="0" borderId="0">
      <alignment vertical="center"/>
    </xf>
    <xf numFmtId="0" fontId="46" fillId="2" borderId="0" applyNumberFormat="0" applyBorder="0" applyAlignment="0" applyProtection="0">
      <alignment vertical="center"/>
    </xf>
    <xf numFmtId="0" fontId="46" fillId="8" borderId="0" applyNumberFormat="0" applyBorder="0" applyAlignment="0" applyProtection="0">
      <alignment vertical="center"/>
    </xf>
    <xf numFmtId="0" fontId="91" fillId="0" borderId="0"/>
    <xf numFmtId="0" fontId="65" fillId="9" borderId="4" applyNumberFormat="0" applyAlignment="0" applyProtection="0">
      <alignment vertical="center"/>
    </xf>
    <xf numFmtId="0" fontId="65" fillId="9" borderId="4" applyNumberFormat="0" applyAlignment="0" applyProtection="0">
      <alignment vertical="center"/>
    </xf>
    <xf numFmtId="0" fontId="74" fillId="5" borderId="0" applyNumberFormat="0" applyBorder="0" applyAlignment="0" applyProtection="0">
      <alignment vertical="center"/>
    </xf>
    <xf numFmtId="0" fontId="65" fillId="9" borderId="4" applyNumberFormat="0" applyAlignment="0" applyProtection="0">
      <alignment vertical="center"/>
    </xf>
    <xf numFmtId="0" fontId="65" fillId="9" borderId="4" applyNumberFormat="0" applyAlignment="0" applyProtection="0">
      <alignment vertical="center"/>
    </xf>
    <xf numFmtId="0" fontId="46" fillId="2" borderId="0" applyNumberFormat="0" applyBorder="0" applyAlignment="0" applyProtection="0">
      <alignment vertical="center"/>
    </xf>
    <xf numFmtId="0" fontId="83" fillId="0" borderId="0" applyNumberFormat="0" applyFill="0" applyBorder="0" applyAlignment="0" applyProtection="0">
      <alignment vertical="top"/>
      <protection locked="0"/>
    </xf>
    <xf numFmtId="0" fontId="65" fillId="9" borderId="4" applyNumberFormat="0" applyAlignment="0" applyProtection="0">
      <alignment vertical="center"/>
    </xf>
    <xf numFmtId="0" fontId="91" fillId="0" borderId="0"/>
    <xf numFmtId="0" fontId="65" fillId="9" borderId="4" applyNumberFormat="0" applyAlignment="0" applyProtection="0">
      <alignment vertical="center"/>
    </xf>
    <xf numFmtId="0" fontId="91" fillId="0" borderId="0"/>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65" fillId="9" borderId="4" applyNumberFormat="0" applyAlignment="0" applyProtection="0">
      <alignment vertical="center"/>
    </xf>
    <xf numFmtId="0" fontId="91" fillId="0" borderId="0"/>
    <xf numFmtId="0" fontId="65" fillId="9" borderId="4" applyNumberFormat="0" applyAlignment="0" applyProtection="0">
      <alignment vertical="center"/>
    </xf>
    <xf numFmtId="0" fontId="84" fillId="0" borderId="0" applyNumberFormat="0" applyFill="0" applyBorder="0" applyAlignment="0" applyProtection="0">
      <alignment vertical="top"/>
      <protection locked="0"/>
    </xf>
    <xf numFmtId="0" fontId="65" fillId="9" borderId="4" applyNumberFormat="0" applyAlignment="0" applyProtection="0">
      <alignment vertical="center"/>
    </xf>
    <xf numFmtId="0" fontId="47" fillId="5" borderId="0" applyNumberFormat="0" applyBorder="0" applyAlignment="0" applyProtection="0">
      <alignment vertical="center"/>
    </xf>
    <xf numFmtId="0" fontId="65" fillId="9" borderId="4" applyNumberFormat="0" applyAlignment="0" applyProtection="0">
      <alignment vertical="center"/>
    </xf>
    <xf numFmtId="10" fontId="8" fillId="0" borderId="0" applyFont="0" applyFill="0" applyBorder="0" applyAlignment="0" applyProtection="0"/>
    <xf numFmtId="1" fontId="8" fillId="0" borderId="0"/>
    <xf numFmtId="0" fontId="46" fillId="2" borderId="0" applyNumberFormat="0" applyBorder="0" applyAlignment="0" applyProtection="0">
      <alignment vertical="center"/>
    </xf>
    <xf numFmtId="0" fontId="91" fillId="0" borderId="0" applyNumberFormat="0" applyFont="0" applyFill="0" applyBorder="0" applyAlignment="0" applyProtection="0"/>
    <xf numFmtId="0" fontId="91" fillId="0" borderId="0" applyNumberFormat="0" applyFill="0" applyBorder="0" applyAlignment="0" applyProtection="0"/>
    <xf numFmtId="0" fontId="46" fillId="2" borderId="0" applyNumberFormat="0" applyBorder="0" applyAlignment="0" applyProtection="0">
      <alignment vertical="center"/>
    </xf>
    <xf numFmtId="0" fontId="56" fillId="0" borderId="0" applyNumberFormat="0" applyFill="0" applyBorder="0" applyAlignment="0" applyProtection="0">
      <alignment vertical="center"/>
    </xf>
    <xf numFmtId="0" fontId="46" fillId="2" borderId="0" applyNumberFormat="0" applyBorder="0" applyAlignment="0" applyProtection="0">
      <alignment vertical="center"/>
    </xf>
    <xf numFmtId="0" fontId="56"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3" fillId="0" borderId="0"/>
    <xf numFmtId="0" fontId="3" fillId="0" borderId="0"/>
    <xf numFmtId="0" fontId="46" fillId="2" borderId="0" applyNumberFormat="0" applyBorder="0" applyAlignment="0" applyProtection="0">
      <alignment vertical="center"/>
    </xf>
    <xf numFmtId="0" fontId="91" fillId="0" borderId="0" applyNumberFormat="0" applyFont="0" applyFill="0" applyBorder="0" applyAlignment="0" applyProtection="0"/>
    <xf numFmtId="0" fontId="56" fillId="0" borderId="0" applyNumberFormat="0" applyFill="0" applyBorder="0" applyAlignment="0" applyProtection="0">
      <alignment vertical="center"/>
    </xf>
    <xf numFmtId="0" fontId="48" fillId="25" borderId="0" applyNumberFormat="0" applyBorder="0" applyAlignment="0" applyProtection="0">
      <alignment vertical="center"/>
    </xf>
    <xf numFmtId="0" fontId="47" fillId="5" borderId="0" applyNumberFormat="0" applyBorder="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56" fillId="0" borderId="0" applyNumberFormat="0" applyFill="0" applyBorder="0" applyAlignment="0" applyProtection="0">
      <alignment vertical="center"/>
    </xf>
    <xf numFmtId="0" fontId="46" fillId="2" borderId="0" applyNumberFormat="0" applyBorder="0" applyAlignment="0" applyProtection="0">
      <alignment vertical="center"/>
    </xf>
    <xf numFmtId="0" fontId="91" fillId="0" borderId="0"/>
    <xf numFmtId="0" fontId="46" fillId="8" borderId="0" applyNumberFormat="0" applyBorder="0" applyAlignment="0" applyProtection="0">
      <alignment vertical="center"/>
    </xf>
    <xf numFmtId="0" fontId="91" fillId="0" borderId="0"/>
    <xf numFmtId="0" fontId="56" fillId="0" borderId="0" applyNumberFormat="0" applyFill="0" applyBorder="0" applyAlignment="0" applyProtection="0">
      <alignment vertical="center"/>
    </xf>
    <xf numFmtId="0" fontId="46" fillId="8" borderId="0" applyNumberFormat="0" applyBorder="0" applyAlignment="0" applyProtection="0">
      <alignment vertical="center"/>
    </xf>
    <xf numFmtId="0" fontId="56" fillId="0" borderId="0" applyNumberFormat="0" applyFill="0" applyBorder="0" applyAlignment="0" applyProtection="0">
      <alignment vertical="center"/>
    </xf>
    <xf numFmtId="0" fontId="46" fillId="8" borderId="0" applyNumberFormat="0" applyBorder="0" applyAlignment="0" applyProtection="0">
      <alignment vertical="center"/>
    </xf>
    <xf numFmtId="0" fontId="56" fillId="0" borderId="0" applyNumberFormat="0" applyFill="0" applyBorder="0" applyAlignment="0" applyProtection="0">
      <alignment vertical="center"/>
    </xf>
    <xf numFmtId="0" fontId="47" fillId="5" borderId="0" applyNumberFormat="0" applyBorder="0" applyAlignment="0" applyProtection="0">
      <alignment vertical="center"/>
    </xf>
    <xf numFmtId="0" fontId="10" fillId="0" borderId="15" applyProtection="0"/>
    <xf numFmtId="0" fontId="5" fillId="0" borderId="10">
      <alignment horizontal="distributed" vertical="center" wrapText="1"/>
    </xf>
    <xf numFmtId="0" fontId="91" fillId="0" borderId="0"/>
    <xf numFmtId="0" fontId="24" fillId="0" borderId="11" applyNumberFormat="0" applyFill="0" applyAlignment="0" applyProtection="0">
      <alignment vertical="center"/>
    </xf>
    <xf numFmtId="0" fontId="5" fillId="0" borderId="10">
      <alignment horizontal="distributed" vertical="center" wrapText="1"/>
    </xf>
    <xf numFmtId="0" fontId="91" fillId="0" borderId="0"/>
    <xf numFmtId="0" fontId="24" fillId="0" borderId="11" applyNumberFormat="0" applyFill="0" applyAlignment="0" applyProtection="0">
      <alignment vertical="center"/>
    </xf>
    <xf numFmtId="0" fontId="5" fillId="0" borderId="10">
      <alignment horizontal="distributed" vertical="center" wrapText="1"/>
    </xf>
    <xf numFmtId="0" fontId="91" fillId="0" borderId="0"/>
    <xf numFmtId="0" fontId="24" fillId="0" borderId="11" applyNumberFormat="0" applyFill="0" applyAlignment="0" applyProtection="0">
      <alignment vertical="center"/>
    </xf>
    <xf numFmtId="0" fontId="47" fillId="5" borderId="0" applyNumberFormat="0" applyBorder="0" applyAlignment="0" applyProtection="0">
      <alignment vertical="center"/>
    </xf>
    <xf numFmtId="0" fontId="58" fillId="0" borderId="0" applyNumberFormat="0" applyFill="0" applyBorder="0" applyAlignment="0" applyProtection="0">
      <alignment vertical="center"/>
    </xf>
    <xf numFmtId="0" fontId="47" fillId="5" borderId="0" applyNumberFormat="0" applyBorder="0" applyAlignment="0" applyProtection="0">
      <alignment vertical="center"/>
    </xf>
    <xf numFmtId="0" fontId="58" fillId="0" borderId="0" applyNumberFormat="0" applyFill="0" applyBorder="0" applyAlignment="0" applyProtection="0">
      <alignment vertical="center"/>
    </xf>
    <xf numFmtId="0" fontId="53" fillId="8" borderId="0" applyNumberFormat="0" applyBorder="0" applyAlignment="0" applyProtection="0">
      <alignment vertical="center"/>
    </xf>
    <xf numFmtId="0" fontId="5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91" fillId="0" borderId="0" applyNumberFormat="0" applyFont="0" applyFill="0" applyBorder="0" applyAlignment="0" applyProtection="0"/>
    <xf numFmtId="0" fontId="5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8" fillId="0" borderId="0" applyNumberFormat="0" applyFill="0" applyBorder="0" applyAlignment="0" applyProtection="0">
      <alignment vertical="center"/>
    </xf>
    <xf numFmtId="9" fontId="62" fillId="0" borderId="0" applyFont="0" applyFill="0" applyBorder="0" applyAlignment="0" applyProtection="0"/>
    <xf numFmtId="0" fontId="91" fillId="0" borderId="0"/>
    <xf numFmtId="9" fontId="62" fillId="0" borderId="0" applyFont="0" applyFill="0" applyBorder="0" applyAlignment="0" applyProtection="0"/>
    <xf numFmtId="0" fontId="91" fillId="0" borderId="0"/>
    <xf numFmtId="0" fontId="46" fillId="8" borderId="0" applyNumberFormat="0" applyBorder="0" applyAlignment="0" applyProtection="0">
      <alignment vertical="center"/>
    </xf>
    <xf numFmtId="0" fontId="91" fillId="0" borderId="0"/>
    <xf numFmtId="9" fontId="62" fillId="0" borderId="0" applyFont="0" applyFill="0" applyBorder="0" applyAlignment="0" applyProtection="0"/>
    <xf numFmtId="0" fontId="46" fillId="8" borderId="0" applyNumberFormat="0" applyBorder="0" applyAlignment="0" applyProtection="0">
      <alignment vertical="center"/>
    </xf>
    <xf numFmtId="0" fontId="91" fillId="0" borderId="0"/>
    <xf numFmtId="9" fontId="91" fillId="0" borderId="0" applyFont="0" applyFill="0" applyBorder="0" applyAlignment="0" applyProtection="0">
      <alignment vertical="center"/>
    </xf>
    <xf numFmtId="0" fontId="91" fillId="0" borderId="0"/>
    <xf numFmtId="9" fontId="91" fillId="0" borderId="0" applyFont="0" applyFill="0" applyBorder="0" applyAlignment="0" applyProtection="0">
      <alignment vertical="center"/>
    </xf>
    <xf numFmtId="0" fontId="91" fillId="0" borderId="0" applyNumberFormat="0" applyFont="0" applyFill="0" applyBorder="0" applyAlignment="0" applyProtection="0"/>
    <xf numFmtId="0" fontId="46" fillId="2" borderId="0" applyNumberFormat="0" applyBorder="0" applyAlignment="0" applyProtection="0">
      <alignment vertical="center"/>
    </xf>
    <xf numFmtId="0" fontId="91" fillId="0" borderId="0"/>
    <xf numFmtId="0" fontId="91" fillId="0" borderId="0"/>
    <xf numFmtId="9" fontId="91" fillId="0" borderId="0" applyFont="0" applyFill="0" applyBorder="0" applyAlignment="0" applyProtection="0"/>
    <xf numFmtId="0" fontId="46" fillId="2" borderId="0" applyNumberFormat="0" applyBorder="0" applyAlignment="0" applyProtection="0">
      <alignment vertical="center"/>
    </xf>
    <xf numFmtId="0" fontId="91" fillId="0" borderId="0"/>
    <xf numFmtId="0" fontId="91" fillId="0" borderId="0"/>
    <xf numFmtId="9" fontId="91" fillId="0" borderId="0" applyFont="0" applyFill="0" applyBorder="0" applyAlignment="0" applyProtection="0"/>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46" fillId="8" borderId="0" applyNumberFormat="0" applyBorder="0" applyAlignment="0" applyProtection="0">
      <alignment vertical="center"/>
    </xf>
    <xf numFmtId="0" fontId="91" fillId="0" borderId="0" applyNumberFormat="0" applyFont="0" applyFill="0" applyBorder="0" applyAlignment="0" applyProtection="0"/>
    <xf numFmtId="0" fontId="91" fillId="0" borderId="0" applyNumberFormat="0" applyFont="0" applyFill="0" applyBorder="0" applyAlignment="0" applyProtection="0"/>
    <xf numFmtId="9" fontId="91" fillId="0" borderId="0" applyFont="0" applyFill="0" applyBorder="0" applyAlignment="0" applyProtection="0"/>
    <xf numFmtId="0" fontId="91" fillId="0" borderId="0"/>
    <xf numFmtId="0" fontId="91" fillId="0" borderId="0"/>
    <xf numFmtId="9" fontId="62" fillId="0" borderId="0" applyFont="0" applyFill="0" applyBorder="0" applyAlignment="0" applyProtection="0"/>
    <xf numFmtId="0" fontId="91" fillId="0" borderId="0"/>
    <xf numFmtId="0" fontId="47" fillId="5" borderId="0" applyNumberFormat="0" applyBorder="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9" fontId="91" fillId="0" borderId="0" applyFont="0" applyFill="0" applyBorder="0" applyAlignment="0" applyProtection="0">
      <alignment vertical="center"/>
    </xf>
    <xf numFmtId="0" fontId="91" fillId="0" borderId="0"/>
    <xf numFmtId="0" fontId="91" fillId="0" borderId="0"/>
    <xf numFmtId="9" fontId="91" fillId="0" borderId="0" applyFont="0" applyFill="0" applyBorder="0" applyAlignment="0" applyProtection="0">
      <alignment vertical="center"/>
    </xf>
    <xf numFmtId="9" fontId="91" fillId="0" borderId="0" applyFont="0" applyFill="0" applyBorder="0" applyAlignment="0" applyProtection="0">
      <alignment vertical="center"/>
    </xf>
    <xf numFmtId="0" fontId="91" fillId="0" borderId="0"/>
    <xf numFmtId="9" fontId="91" fillId="0" borderId="0" applyFont="0" applyFill="0" applyBorder="0" applyAlignment="0" applyProtection="0">
      <alignment vertical="center"/>
    </xf>
    <xf numFmtId="0" fontId="46" fillId="2" borderId="0" applyNumberFormat="0" applyBorder="0" applyAlignment="0" applyProtection="0">
      <alignment vertical="center"/>
    </xf>
    <xf numFmtId="9" fontId="91" fillId="0" borderId="0" applyFont="0" applyFill="0" applyBorder="0" applyAlignment="0" applyProtection="0">
      <alignment vertical="center"/>
    </xf>
    <xf numFmtId="0" fontId="46" fillId="2" borderId="0" applyNumberFormat="0" applyBorder="0" applyAlignment="0" applyProtection="0">
      <alignment vertical="center"/>
    </xf>
    <xf numFmtId="9" fontId="91" fillId="0" borderId="0" applyFont="0" applyFill="0" applyBorder="0" applyAlignment="0" applyProtection="0">
      <alignment vertical="center"/>
    </xf>
    <xf numFmtId="9" fontId="91" fillId="0" borderId="0" applyFont="0" applyFill="0" applyBorder="0" applyAlignment="0" applyProtection="0">
      <alignment vertical="center"/>
    </xf>
    <xf numFmtId="9" fontId="91" fillId="0" borderId="0" applyFont="0" applyFill="0" applyBorder="0" applyAlignment="0" applyProtection="0">
      <alignment vertical="center"/>
    </xf>
    <xf numFmtId="0" fontId="46" fillId="2" borderId="0" applyNumberFormat="0" applyBorder="0" applyAlignment="0" applyProtection="0">
      <alignment vertical="center"/>
    </xf>
    <xf numFmtId="0" fontId="46" fillId="8" borderId="0" applyNumberFormat="0" applyBorder="0" applyAlignment="0" applyProtection="0">
      <alignment vertical="center"/>
    </xf>
    <xf numFmtId="9" fontId="91" fillId="0" borderId="0" applyFont="0" applyFill="0" applyBorder="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46" fillId="8" borderId="0" applyNumberFormat="0" applyBorder="0" applyAlignment="0" applyProtection="0">
      <alignment vertical="center"/>
    </xf>
    <xf numFmtId="9" fontId="91" fillId="0" borderId="0" applyFont="0" applyFill="0" applyBorder="0" applyAlignment="0" applyProtection="0">
      <alignment vertical="center"/>
    </xf>
    <xf numFmtId="0" fontId="46" fillId="2" borderId="0" applyNumberFormat="0" applyBorder="0" applyAlignment="0" applyProtection="0">
      <alignment vertical="center"/>
    </xf>
    <xf numFmtId="0" fontId="46" fillId="8" borderId="0" applyNumberFormat="0" applyBorder="0" applyAlignment="0" applyProtection="0">
      <alignment vertical="center"/>
    </xf>
    <xf numFmtId="9" fontId="91" fillId="0" borderId="0" applyFont="0" applyFill="0" applyBorder="0" applyAlignment="0" applyProtection="0">
      <alignment vertical="center"/>
    </xf>
    <xf numFmtId="0" fontId="46" fillId="2" borderId="0" applyNumberFormat="0" applyBorder="0" applyAlignment="0" applyProtection="0">
      <alignment vertical="center"/>
    </xf>
    <xf numFmtId="0" fontId="46" fillId="8" borderId="0" applyNumberFormat="0" applyBorder="0" applyAlignment="0" applyProtection="0">
      <alignment vertical="center"/>
    </xf>
    <xf numFmtId="9" fontId="91" fillId="0" borderId="0" applyFont="0" applyFill="0" applyBorder="0" applyAlignment="0" applyProtection="0">
      <alignment vertical="center"/>
    </xf>
    <xf numFmtId="0" fontId="46" fillId="2" borderId="0" applyNumberFormat="0" applyBorder="0" applyAlignment="0" applyProtection="0">
      <alignment vertical="center"/>
    </xf>
    <xf numFmtId="0" fontId="46" fillId="8" borderId="0" applyNumberFormat="0" applyBorder="0" applyAlignment="0" applyProtection="0">
      <alignment vertical="center"/>
    </xf>
    <xf numFmtId="0" fontId="91" fillId="0" borderId="0"/>
    <xf numFmtId="0" fontId="46" fillId="2" borderId="0" applyNumberFormat="0" applyBorder="0" applyAlignment="0" applyProtection="0">
      <alignment vertical="center"/>
    </xf>
    <xf numFmtId="0" fontId="46" fillId="8" borderId="0" applyNumberFormat="0" applyBorder="0" applyAlignment="0" applyProtection="0">
      <alignment vertical="center"/>
    </xf>
    <xf numFmtId="0" fontId="91" fillId="0" borderId="0"/>
    <xf numFmtId="0" fontId="91" fillId="0" borderId="0"/>
    <xf numFmtId="9" fontId="13" fillId="0" borderId="0" applyFont="0" applyFill="0" applyBorder="0" applyAlignment="0" applyProtection="0">
      <alignment vertical="center"/>
    </xf>
    <xf numFmtId="0" fontId="71" fillId="2" borderId="0" applyNumberFormat="0" applyBorder="0" applyAlignment="0" applyProtection="0">
      <alignment vertical="center"/>
    </xf>
    <xf numFmtId="0" fontId="91" fillId="0" borderId="0"/>
    <xf numFmtId="9" fontId="13" fillId="0" borderId="0" applyFont="0" applyFill="0" applyBorder="0" applyAlignment="0" applyProtection="0">
      <alignment vertical="center"/>
    </xf>
    <xf numFmtId="9" fontId="13" fillId="0" borderId="0" applyFont="0" applyFill="0" applyBorder="0" applyAlignment="0" applyProtection="0">
      <alignment vertical="center"/>
    </xf>
    <xf numFmtId="0" fontId="91" fillId="0" borderId="0" applyNumberFormat="0" applyFont="0" applyFill="0" applyBorder="0" applyAlignment="0" applyProtection="0"/>
    <xf numFmtId="9" fontId="13" fillId="0" borderId="0" applyFont="0" applyFill="0" applyBorder="0" applyAlignment="0" applyProtection="0">
      <alignment vertical="center"/>
    </xf>
    <xf numFmtId="9" fontId="13" fillId="0" borderId="0" applyFont="0" applyFill="0" applyBorder="0" applyAlignment="0" applyProtection="0">
      <alignment vertical="center"/>
    </xf>
    <xf numFmtId="9" fontId="13" fillId="0" borderId="0" applyFont="0" applyFill="0" applyBorder="0" applyAlignment="0" applyProtection="0">
      <alignment vertical="center"/>
    </xf>
    <xf numFmtId="9" fontId="91" fillId="0" borderId="0" applyFont="0" applyFill="0" applyBorder="0" applyAlignment="0" applyProtection="0">
      <alignment vertical="center"/>
    </xf>
    <xf numFmtId="9" fontId="13" fillId="0" borderId="0" applyFont="0" applyFill="0" applyBorder="0" applyAlignment="0" applyProtection="0">
      <alignment vertical="center"/>
    </xf>
    <xf numFmtId="0" fontId="91" fillId="0" borderId="0"/>
    <xf numFmtId="9" fontId="91" fillId="0" borderId="0" applyFont="0" applyFill="0" applyBorder="0" applyAlignment="0" applyProtection="0">
      <alignment vertical="center"/>
    </xf>
    <xf numFmtId="0" fontId="91" fillId="0" borderId="0" applyNumberFormat="0" applyFont="0" applyFill="0" applyBorder="0" applyAlignment="0" applyProtection="0"/>
    <xf numFmtId="0" fontId="91" fillId="0" borderId="0"/>
    <xf numFmtId="0" fontId="13" fillId="0" borderId="0">
      <alignment vertical="center"/>
    </xf>
    <xf numFmtId="9" fontId="91" fillId="0" borderId="0" applyFont="0" applyFill="0" applyBorder="0" applyAlignment="0" applyProtection="0">
      <alignment vertical="center"/>
    </xf>
    <xf numFmtId="0" fontId="91" fillId="0" borderId="0"/>
    <xf numFmtId="0" fontId="91" fillId="0" borderId="0"/>
    <xf numFmtId="0" fontId="46" fillId="2" borderId="0" applyNumberFormat="0" applyBorder="0" applyAlignment="0" applyProtection="0">
      <alignment vertical="center"/>
    </xf>
    <xf numFmtId="0" fontId="91" fillId="0" borderId="0"/>
    <xf numFmtId="0" fontId="13" fillId="0" borderId="0">
      <alignment vertical="center"/>
    </xf>
    <xf numFmtId="9" fontId="91" fillId="0" borderId="0" applyFont="0" applyFill="0" applyBorder="0" applyAlignment="0" applyProtection="0">
      <alignment vertical="center"/>
    </xf>
    <xf numFmtId="0" fontId="55" fillId="0" borderId="0" applyNumberFormat="0" applyFill="0" applyBorder="0" applyAlignment="0" applyProtection="0">
      <alignment vertical="center"/>
    </xf>
    <xf numFmtId="0" fontId="46" fillId="2" borderId="0" applyNumberFormat="0" applyBorder="0" applyAlignment="0" applyProtection="0">
      <alignment vertical="center"/>
    </xf>
    <xf numFmtId="0" fontId="91" fillId="0" borderId="0"/>
    <xf numFmtId="0" fontId="13" fillId="0" borderId="0">
      <alignment vertical="center"/>
    </xf>
    <xf numFmtId="9" fontId="13" fillId="0" borderId="0" applyFont="0" applyFill="0" applyBorder="0" applyAlignment="0" applyProtection="0">
      <alignment vertical="center"/>
    </xf>
    <xf numFmtId="0" fontId="55" fillId="0" borderId="0" applyNumberFormat="0" applyFill="0" applyBorder="0" applyAlignment="0" applyProtection="0">
      <alignment vertical="center"/>
    </xf>
    <xf numFmtId="0" fontId="71" fillId="2" borderId="0" applyNumberFormat="0" applyBorder="0" applyAlignment="0" applyProtection="0">
      <alignment vertical="center"/>
    </xf>
    <xf numFmtId="0" fontId="3" fillId="0" borderId="0">
      <alignment vertical="center"/>
    </xf>
    <xf numFmtId="0" fontId="13" fillId="0" borderId="0">
      <alignment vertical="center"/>
    </xf>
    <xf numFmtId="9" fontId="91" fillId="0" borderId="0" applyFont="0" applyFill="0" applyBorder="0" applyAlignment="0" applyProtection="0">
      <alignment vertical="center"/>
    </xf>
    <xf numFmtId="0" fontId="46" fillId="2" borderId="0" applyNumberFormat="0" applyBorder="0" applyAlignment="0" applyProtection="0">
      <alignment vertical="center"/>
    </xf>
    <xf numFmtId="0" fontId="60" fillId="2" borderId="0" applyNumberFormat="0" applyBorder="0" applyAlignment="0" applyProtection="0">
      <alignment vertical="center"/>
    </xf>
    <xf numFmtId="0" fontId="68" fillId="14" borderId="0" applyNumberFormat="0" applyBorder="0" applyAlignment="0" applyProtection="0">
      <alignment vertical="center"/>
    </xf>
    <xf numFmtId="0" fontId="3" fillId="0" borderId="0">
      <alignment vertical="center"/>
    </xf>
    <xf numFmtId="0" fontId="91" fillId="0" borderId="0"/>
    <xf numFmtId="9" fontId="91" fillId="0" borderId="0" applyFont="0" applyFill="0" applyBorder="0" applyAlignment="0" applyProtection="0">
      <alignment vertical="center"/>
    </xf>
    <xf numFmtId="0" fontId="61" fillId="20" borderId="0" applyNumberFormat="0" applyBorder="0" applyAlignment="0" applyProtection="0"/>
    <xf numFmtId="0" fontId="46" fillId="2" borderId="0" applyNumberFormat="0" applyBorder="0" applyAlignment="0" applyProtection="0">
      <alignment vertical="center"/>
    </xf>
    <xf numFmtId="0" fontId="3" fillId="0" borderId="0">
      <alignment vertical="center"/>
    </xf>
    <xf numFmtId="0" fontId="91" fillId="0" borderId="0"/>
    <xf numFmtId="9" fontId="91" fillId="0" borderId="0" applyFont="0" applyFill="0" applyBorder="0" applyAlignment="0" applyProtection="0">
      <alignment vertical="center"/>
    </xf>
    <xf numFmtId="0" fontId="46" fillId="2" borderId="0" applyNumberFormat="0" applyBorder="0" applyAlignment="0" applyProtection="0">
      <alignment vertical="center"/>
    </xf>
    <xf numFmtId="0" fontId="91" fillId="0" borderId="0"/>
    <xf numFmtId="9" fontId="91" fillId="0" borderId="0" applyFont="0" applyFill="0" applyBorder="0" applyAlignment="0" applyProtection="0">
      <alignment vertical="center"/>
    </xf>
    <xf numFmtId="0" fontId="91" fillId="0" borderId="0"/>
    <xf numFmtId="9" fontId="91" fillId="0" borderId="0" applyFont="0" applyFill="0" applyBorder="0" applyAlignment="0" applyProtection="0">
      <alignment vertical="center"/>
    </xf>
    <xf numFmtId="9" fontId="13" fillId="0" borderId="0" applyFont="0" applyFill="0" applyBorder="0" applyAlignment="0" applyProtection="0">
      <alignment vertical="center"/>
    </xf>
    <xf numFmtId="9" fontId="13" fillId="0" borderId="0" applyFont="0" applyFill="0" applyBorder="0" applyAlignment="0" applyProtection="0">
      <alignment vertical="center"/>
    </xf>
    <xf numFmtId="0" fontId="91" fillId="0" borderId="0"/>
    <xf numFmtId="9" fontId="13" fillId="0" borderId="0" applyFont="0" applyFill="0" applyBorder="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46" fillId="8" borderId="0" applyNumberFormat="0" applyBorder="0" applyAlignment="0" applyProtection="0">
      <alignment vertical="center"/>
    </xf>
    <xf numFmtId="9" fontId="13" fillId="0" borderId="0" applyFont="0" applyFill="0" applyBorder="0" applyAlignment="0" applyProtection="0">
      <alignment vertical="center"/>
    </xf>
    <xf numFmtId="0" fontId="46" fillId="2" borderId="0" applyNumberFormat="0" applyBorder="0" applyAlignment="0" applyProtection="0">
      <alignment vertical="center"/>
    </xf>
    <xf numFmtId="0" fontId="91" fillId="0" borderId="0"/>
    <xf numFmtId="0" fontId="46" fillId="8" borderId="0" applyNumberFormat="0" applyBorder="0" applyAlignment="0" applyProtection="0">
      <alignment vertical="center"/>
    </xf>
    <xf numFmtId="0" fontId="46" fillId="2" borderId="0" applyNumberFormat="0" applyBorder="0" applyAlignment="0" applyProtection="0">
      <alignment vertical="center"/>
    </xf>
    <xf numFmtId="0" fontId="91" fillId="0" borderId="0" applyNumberFormat="0" applyFont="0" applyFill="0" applyBorder="0" applyAlignment="0" applyProtection="0"/>
    <xf numFmtId="9" fontId="13" fillId="0" borderId="0" applyFont="0" applyFill="0" applyBorder="0" applyAlignment="0" applyProtection="0">
      <alignment vertical="center"/>
    </xf>
    <xf numFmtId="9" fontId="13" fillId="0" borderId="0" applyFont="0" applyFill="0" applyBorder="0" applyAlignment="0" applyProtection="0">
      <alignment vertical="center"/>
    </xf>
    <xf numFmtId="0" fontId="46" fillId="2" borderId="0" applyNumberFormat="0" applyBorder="0" applyAlignment="0" applyProtection="0">
      <alignment vertical="center"/>
    </xf>
    <xf numFmtId="9" fontId="13" fillId="0" borderId="0" applyFont="0" applyFill="0" applyBorder="0" applyAlignment="0" applyProtection="0">
      <alignment vertical="center"/>
    </xf>
    <xf numFmtId="9" fontId="13" fillId="0" borderId="0" applyFont="0" applyFill="0" applyBorder="0" applyAlignment="0" applyProtection="0">
      <alignment vertical="center"/>
    </xf>
    <xf numFmtId="0" fontId="46" fillId="8" borderId="0" applyNumberFormat="0" applyBorder="0" applyAlignment="0" applyProtection="0">
      <alignment vertical="center"/>
    </xf>
    <xf numFmtId="0" fontId="46" fillId="2" borderId="0" applyNumberFormat="0" applyBorder="0" applyAlignment="0" applyProtection="0">
      <alignment vertical="center"/>
    </xf>
    <xf numFmtId="9" fontId="91" fillId="0" borderId="0" applyFont="0" applyFill="0" applyBorder="0" applyAlignment="0" applyProtection="0">
      <alignment vertical="center"/>
    </xf>
    <xf numFmtId="9" fontId="13" fillId="0" borderId="0" applyFont="0" applyFill="0" applyBorder="0" applyAlignment="0" applyProtection="0">
      <alignment vertical="center"/>
    </xf>
    <xf numFmtId="9" fontId="13" fillId="0" borderId="0" applyFont="0" applyFill="0" applyBorder="0" applyAlignment="0" applyProtection="0">
      <alignment vertical="center"/>
    </xf>
    <xf numFmtId="9" fontId="13" fillId="0" borderId="0" applyFont="0" applyFill="0" applyBorder="0" applyAlignment="0" applyProtection="0">
      <alignment vertical="center"/>
    </xf>
    <xf numFmtId="0" fontId="91" fillId="0" borderId="0"/>
    <xf numFmtId="9" fontId="13" fillId="0" borderId="0" applyFont="0" applyFill="0" applyBorder="0" applyAlignment="0" applyProtection="0">
      <alignment vertical="center"/>
    </xf>
    <xf numFmtId="0" fontId="91" fillId="0" borderId="0"/>
    <xf numFmtId="9" fontId="13" fillId="0" borderId="0" applyFont="0" applyFill="0" applyBorder="0" applyAlignment="0" applyProtection="0">
      <alignment vertical="center"/>
    </xf>
    <xf numFmtId="9" fontId="13" fillId="0" borderId="0" applyFont="0" applyFill="0" applyBorder="0" applyAlignment="0" applyProtection="0">
      <alignment vertical="center"/>
    </xf>
    <xf numFmtId="0" fontId="46" fillId="2" borderId="0" applyNumberFormat="0" applyBorder="0" applyAlignment="0" applyProtection="0">
      <alignment vertical="center"/>
    </xf>
    <xf numFmtId="0" fontId="60" fillId="2" borderId="0" applyNumberFormat="0" applyBorder="0" applyAlignment="0" applyProtection="0">
      <alignment vertical="center"/>
    </xf>
    <xf numFmtId="0" fontId="91" fillId="0" borderId="0"/>
    <xf numFmtId="0" fontId="53" fillId="2" borderId="0" applyNumberFormat="0" applyBorder="0" applyAlignment="0" applyProtection="0">
      <alignment vertical="center"/>
    </xf>
    <xf numFmtId="0" fontId="46" fillId="8" borderId="0" applyNumberFormat="0" applyBorder="0" applyAlignment="0" applyProtection="0">
      <alignment vertical="center"/>
    </xf>
    <xf numFmtId="9" fontId="13" fillId="0" borderId="0" applyFont="0" applyFill="0" applyBorder="0" applyAlignment="0" applyProtection="0">
      <alignment vertical="center"/>
    </xf>
    <xf numFmtId="0" fontId="91" fillId="0" borderId="0"/>
    <xf numFmtId="0" fontId="46" fillId="8" borderId="0" applyNumberFormat="0" applyBorder="0" applyAlignment="0" applyProtection="0">
      <alignment vertical="center"/>
    </xf>
    <xf numFmtId="9" fontId="13" fillId="0" borderId="0" applyFont="0" applyFill="0" applyBorder="0" applyAlignment="0" applyProtection="0">
      <alignment vertical="center"/>
    </xf>
    <xf numFmtId="9" fontId="91" fillId="0" borderId="0" applyFont="0" applyFill="0" applyBorder="0" applyAlignment="0" applyProtection="0">
      <alignment vertical="center"/>
    </xf>
    <xf numFmtId="0" fontId="91" fillId="0" borderId="0"/>
    <xf numFmtId="0" fontId="91" fillId="0" borderId="0"/>
    <xf numFmtId="0" fontId="46" fillId="2" borderId="0" applyNumberFormat="0" applyBorder="0" applyAlignment="0" applyProtection="0">
      <alignment vertical="center"/>
    </xf>
    <xf numFmtId="9" fontId="91" fillId="0" borderId="0" applyFont="0" applyFill="0" applyBorder="0" applyAlignment="0" applyProtection="0">
      <alignment vertical="center"/>
    </xf>
    <xf numFmtId="0" fontId="46" fillId="8" borderId="0" applyNumberFormat="0" applyBorder="0" applyAlignment="0" applyProtection="0">
      <alignment vertical="center"/>
    </xf>
    <xf numFmtId="0" fontId="91" fillId="0" borderId="0" applyNumberFormat="0" applyFont="0" applyFill="0" applyBorder="0" applyAlignment="0" applyProtection="0"/>
    <xf numFmtId="0" fontId="91" fillId="0" borderId="0"/>
    <xf numFmtId="0" fontId="91" fillId="0" borderId="0">
      <alignment vertical="center"/>
    </xf>
    <xf numFmtId="0" fontId="61" fillId="20" borderId="0" applyNumberFormat="0" applyBorder="0" applyAlignment="0" applyProtection="0"/>
    <xf numFmtId="9" fontId="91" fillId="0" borderId="0" applyFont="0" applyFill="0" applyBorder="0" applyAlignment="0" applyProtection="0">
      <alignment vertical="center"/>
    </xf>
    <xf numFmtId="9" fontId="3" fillId="0" borderId="0" applyFont="0" applyFill="0" applyBorder="0" applyAlignment="0" applyProtection="0">
      <alignment vertical="center"/>
    </xf>
    <xf numFmtId="0" fontId="46" fillId="2" borderId="0" applyNumberFormat="0" applyBorder="0" applyAlignment="0" applyProtection="0">
      <alignment vertical="center"/>
    </xf>
    <xf numFmtId="0" fontId="85" fillId="0" borderId="14" applyNumberFormat="0" applyFill="0" applyAlignment="0" applyProtection="0">
      <alignment vertical="center"/>
    </xf>
    <xf numFmtId="0" fontId="46" fillId="8" borderId="0" applyNumberFormat="0" applyBorder="0" applyAlignment="0" applyProtection="0">
      <alignment vertical="center"/>
    </xf>
    <xf numFmtId="0" fontId="91" fillId="0" borderId="0" applyNumberFormat="0" applyFont="0" applyFill="0" applyBorder="0" applyAlignment="0" applyProtection="0"/>
    <xf numFmtId="0" fontId="46" fillId="2" borderId="0" applyNumberFormat="0" applyBorder="0" applyAlignment="0" applyProtection="0">
      <alignment vertical="center"/>
    </xf>
    <xf numFmtId="0" fontId="57" fillId="0" borderId="3" applyNumberFormat="0" applyFill="0" applyAlignment="0" applyProtection="0">
      <alignment vertical="center"/>
    </xf>
    <xf numFmtId="0" fontId="47" fillId="5" borderId="0" applyNumberFormat="0" applyBorder="0" applyAlignment="0" applyProtection="0">
      <alignment vertical="center"/>
    </xf>
    <xf numFmtId="0" fontId="46" fillId="2" borderId="0" applyNumberFormat="0" applyBorder="0" applyAlignment="0" applyProtection="0">
      <alignment vertical="center"/>
    </xf>
    <xf numFmtId="0" fontId="57" fillId="0" borderId="3" applyNumberFormat="0" applyFill="0" applyAlignment="0" applyProtection="0">
      <alignment vertical="center"/>
    </xf>
    <xf numFmtId="0" fontId="46" fillId="2" borderId="0" applyNumberFormat="0" applyBorder="0" applyAlignment="0" applyProtection="0">
      <alignment vertical="center"/>
    </xf>
    <xf numFmtId="0" fontId="57" fillId="0" borderId="3" applyNumberFormat="0" applyFill="0" applyAlignment="0" applyProtection="0">
      <alignment vertical="center"/>
    </xf>
    <xf numFmtId="0" fontId="46" fillId="2" borderId="0" applyNumberFormat="0" applyBorder="0" applyAlignment="0" applyProtection="0">
      <alignment vertical="center"/>
    </xf>
    <xf numFmtId="0" fontId="57" fillId="0" borderId="3" applyNumberFormat="0" applyFill="0" applyAlignment="0" applyProtection="0">
      <alignment vertical="center"/>
    </xf>
    <xf numFmtId="0" fontId="46" fillId="8" borderId="0" applyNumberFormat="0" applyBorder="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57" fillId="0" borderId="3" applyNumberFormat="0" applyFill="0" applyAlignment="0" applyProtection="0">
      <alignment vertical="center"/>
    </xf>
    <xf numFmtId="0" fontId="46" fillId="2" borderId="0" applyNumberFormat="0" applyBorder="0" applyAlignment="0" applyProtection="0">
      <alignment vertical="center"/>
    </xf>
    <xf numFmtId="0" fontId="57" fillId="0" borderId="3" applyNumberFormat="0" applyFill="0" applyAlignment="0" applyProtection="0">
      <alignment vertical="center"/>
    </xf>
    <xf numFmtId="0" fontId="46" fillId="2" borderId="0" applyNumberFormat="0" applyBorder="0" applyAlignment="0" applyProtection="0">
      <alignment vertical="center"/>
    </xf>
    <xf numFmtId="0" fontId="57" fillId="0" borderId="3" applyNumberFormat="0" applyFill="0" applyAlignment="0" applyProtection="0">
      <alignment vertical="center"/>
    </xf>
    <xf numFmtId="0" fontId="91" fillId="0" borderId="0"/>
    <xf numFmtId="0" fontId="46" fillId="2" borderId="0" applyNumberFormat="0" applyBorder="0" applyAlignment="0" applyProtection="0">
      <alignment vertical="center"/>
    </xf>
    <xf numFmtId="0" fontId="73" fillId="0" borderId="9" applyNumberFormat="0" applyFill="0" applyAlignment="0" applyProtection="0">
      <alignment vertical="center"/>
    </xf>
    <xf numFmtId="0" fontId="46" fillId="2" borderId="0" applyNumberFormat="0" applyBorder="0" applyAlignment="0" applyProtection="0">
      <alignment vertical="center"/>
    </xf>
    <xf numFmtId="0" fontId="49" fillId="0" borderId="9" applyNumberFormat="0" applyFill="0" applyAlignment="0" applyProtection="0">
      <alignment vertical="center"/>
    </xf>
    <xf numFmtId="0" fontId="91" fillId="0" borderId="0"/>
    <xf numFmtId="0" fontId="49" fillId="0" borderId="9" applyNumberFormat="0" applyFill="0" applyAlignment="0" applyProtection="0">
      <alignment vertical="center"/>
    </xf>
    <xf numFmtId="0" fontId="46" fillId="2" borderId="0" applyNumberFormat="0" applyBorder="0" applyAlignment="0" applyProtection="0">
      <alignment vertical="center"/>
    </xf>
    <xf numFmtId="0" fontId="47" fillId="5" borderId="0" applyNumberFormat="0" applyBorder="0" applyAlignment="0" applyProtection="0">
      <alignment vertical="center"/>
    </xf>
    <xf numFmtId="0" fontId="49" fillId="0" borderId="9" applyNumberFormat="0" applyFill="0" applyAlignment="0" applyProtection="0">
      <alignment vertical="center"/>
    </xf>
    <xf numFmtId="0" fontId="49" fillId="0" borderId="9" applyNumberFormat="0" applyFill="0" applyAlignment="0" applyProtection="0">
      <alignment vertical="center"/>
    </xf>
    <xf numFmtId="0" fontId="47" fillId="5" borderId="0" applyNumberFormat="0" applyBorder="0" applyAlignment="0" applyProtection="0">
      <alignment vertical="center"/>
    </xf>
    <xf numFmtId="0" fontId="49" fillId="0" borderId="9" applyNumberFormat="0" applyFill="0" applyAlignment="0" applyProtection="0">
      <alignment vertical="center"/>
    </xf>
    <xf numFmtId="0" fontId="49" fillId="0" borderId="9" applyNumberFormat="0" applyFill="0" applyAlignment="0" applyProtection="0">
      <alignment vertical="center"/>
    </xf>
    <xf numFmtId="0" fontId="91" fillId="0" borderId="0" applyNumberFormat="0" applyFont="0" applyFill="0" applyBorder="0" applyAlignment="0" applyProtection="0"/>
    <xf numFmtId="0" fontId="91" fillId="0" borderId="0"/>
    <xf numFmtId="0" fontId="49" fillId="0" borderId="9" applyNumberFormat="0" applyFill="0" applyAlignment="0" applyProtection="0">
      <alignment vertical="center"/>
    </xf>
    <xf numFmtId="0" fontId="46" fillId="2" borderId="0" applyNumberFormat="0" applyBorder="0" applyAlignment="0" applyProtection="0">
      <alignment vertical="center"/>
    </xf>
    <xf numFmtId="0" fontId="49" fillId="0" borderId="9" applyNumberFormat="0" applyFill="0" applyAlignment="0" applyProtection="0">
      <alignment vertical="center"/>
    </xf>
    <xf numFmtId="0" fontId="53" fillId="2" borderId="0" applyNumberFormat="0" applyBorder="0" applyAlignment="0" applyProtection="0">
      <alignment vertical="center"/>
    </xf>
    <xf numFmtId="0" fontId="69" fillId="0" borderId="8" applyNumberFormat="0" applyFill="0" applyAlignment="0" applyProtection="0">
      <alignment vertical="center"/>
    </xf>
    <xf numFmtId="0" fontId="91" fillId="0" borderId="0" applyNumberFormat="0" applyFont="0" applyFill="0" applyBorder="0" applyAlignment="0" applyProtection="0"/>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53" fillId="2" borderId="0" applyNumberFormat="0" applyBorder="0" applyAlignment="0" applyProtection="0">
      <alignment vertical="center"/>
    </xf>
    <xf numFmtId="0" fontId="59" fillId="0" borderId="16" applyNumberFormat="0" applyFill="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59" fillId="0" borderId="16" applyNumberFormat="0" applyFill="0" applyAlignment="0" applyProtection="0">
      <alignment vertical="center"/>
    </xf>
    <xf numFmtId="0" fontId="53" fillId="2" borderId="0" applyNumberFormat="0" applyBorder="0" applyAlignment="0" applyProtection="0">
      <alignment vertical="center"/>
    </xf>
    <xf numFmtId="0" fontId="59" fillId="0" borderId="16" applyNumberFormat="0" applyFill="0" applyAlignment="0" applyProtection="0">
      <alignment vertical="center"/>
    </xf>
    <xf numFmtId="0" fontId="91" fillId="0" borderId="0"/>
    <xf numFmtId="0" fontId="53" fillId="2" borderId="0" applyNumberFormat="0" applyBorder="0" applyAlignment="0" applyProtection="0">
      <alignment vertical="center"/>
    </xf>
    <xf numFmtId="0" fontId="59" fillId="0" borderId="16" applyNumberFormat="0" applyFill="0" applyAlignment="0" applyProtection="0">
      <alignment vertical="center"/>
    </xf>
    <xf numFmtId="0" fontId="59" fillId="0" borderId="16" applyNumberFormat="0" applyFill="0" applyAlignment="0" applyProtection="0">
      <alignment vertical="center"/>
    </xf>
    <xf numFmtId="0" fontId="46" fillId="2" borderId="0" applyNumberFormat="0" applyBorder="0" applyAlignment="0" applyProtection="0">
      <alignment vertical="center"/>
    </xf>
    <xf numFmtId="0" fontId="59" fillId="0" borderId="16" applyNumberFormat="0" applyFill="0" applyAlignment="0" applyProtection="0">
      <alignment vertical="center"/>
    </xf>
    <xf numFmtId="0" fontId="46" fillId="2" borderId="0" applyNumberFormat="0" applyBorder="0" applyAlignment="0" applyProtection="0">
      <alignment vertical="center"/>
    </xf>
    <xf numFmtId="0" fontId="91" fillId="0" borderId="0"/>
    <xf numFmtId="0" fontId="60" fillId="2" borderId="0" applyNumberFormat="0" applyBorder="0" applyAlignment="0" applyProtection="0">
      <alignment vertical="center"/>
    </xf>
    <xf numFmtId="0" fontId="47" fillId="5" borderId="0" applyNumberFormat="0" applyBorder="0" applyAlignment="0" applyProtection="0">
      <alignment vertical="center"/>
    </xf>
    <xf numFmtId="0" fontId="59" fillId="0" borderId="16" applyNumberFormat="0" applyFill="0" applyAlignment="0" applyProtection="0">
      <alignment vertical="center"/>
    </xf>
    <xf numFmtId="0" fontId="59" fillId="0" borderId="16" applyNumberFormat="0" applyFill="0" applyAlignment="0" applyProtection="0">
      <alignment vertical="center"/>
    </xf>
    <xf numFmtId="0" fontId="91" fillId="0" borderId="0" applyNumberFormat="0" applyFont="0" applyFill="0" applyBorder="0" applyAlignment="0" applyProtection="0"/>
    <xf numFmtId="0" fontId="53" fillId="2" borderId="0" applyNumberFormat="0" applyBorder="0" applyAlignment="0" applyProtection="0">
      <alignment vertical="center"/>
    </xf>
    <xf numFmtId="0" fontId="6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46" fillId="2" borderId="0" applyNumberFormat="0" applyBorder="0" applyAlignment="0" applyProtection="0">
      <alignment vertical="center"/>
    </xf>
    <xf numFmtId="0" fontId="59" fillId="0" borderId="0" applyNumberFormat="0" applyFill="0" applyBorder="0" applyAlignment="0" applyProtection="0">
      <alignment vertical="center"/>
    </xf>
    <xf numFmtId="0" fontId="47" fillId="5" borderId="0" applyNumberFormat="0" applyBorder="0" applyAlignment="0" applyProtection="0">
      <alignment vertical="center"/>
    </xf>
    <xf numFmtId="0" fontId="5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71" fillId="2" borderId="0" applyNumberFormat="0" applyBorder="0" applyAlignment="0" applyProtection="0">
      <alignment vertical="center"/>
    </xf>
    <xf numFmtId="0" fontId="59" fillId="0" borderId="0" applyNumberFormat="0" applyFill="0" applyBorder="0" applyAlignment="0" applyProtection="0">
      <alignment vertical="center"/>
    </xf>
    <xf numFmtId="0" fontId="46" fillId="2" borderId="0" applyNumberFormat="0" applyBorder="0" applyAlignment="0" applyProtection="0">
      <alignment vertical="center"/>
    </xf>
    <xf numFmtId="0" fontId="5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47" fillId="5" borderId="0" applyNumberFormat="0" applyBorder="0" applyAlignment="0" applyProtection="0">
      <alignment vertical="center"/>
    </xf>
    <xf numFmtId="0" fontId="53" fillId="2" borderId="0" applyNumberFormat="0" applyBorder="0" applyAlignment="0" applyProtection="0">
      <alignment vertical="center"/>
    </xf>
    <xf numFmtId="0" fontId="56" fillId="0" borderId="0" applyNumberFormat="0" applyFill="0" applyBorder="0" applyAlignment="0" applyProtection="0">
      <alignment vertical="center"/>
    </xf>
    <xf numFmtId="0" fontId="91" fillId="0" borderId="0" applyNumberFormat="0" applyFont="0" applyFill="0" applyBorder="0" applyAlignment="0" applyProtection="0"/>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53" fillId="2" borderId="0" applyNumberFormat="0" applyBorder="0" applyAlignment="0" applyProtection="0">
      <alignment vertical="center"/>
    </xf>
    <xf numFmtId="0" fontId="55"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91" fillId="0" borderId="0"/>
    <xf numFmtId="0" fontId="53" fillId="2" borderId="0" applyNumberFormat="0" applyBorder="0" applyAlignment="0" applyProtection="0">
      <alignment vertical="center"/>
    </xf>
    <xf numFmtId="0" fontId="46" fillId="2" borderId="0" applyNumberFormat="0" applyBorder="0" applyAlignment="0" applyProtection="0">
      <alignment vertical="center"/>
    </xf>
    <xf numFmtId="0" fontId="55" fillId="0" borderId="0" applyNumberFormat="0" applyFill="0" applyBorder="0" applyAlignment="0" applyProtection="0">
      <alignment vertical="center"/>
    </xf>
    <xf numFmtId="0" fontId="53" fillId="2" borderId="0" applyNumberFormat="0" applyBorder="0" applyAlignment="0" applyProtection="0">
      <alignment vertical="center"/>
    </xf>
    <xf numFmtId="0" fontId="46" fillId="2" borderId="0" applyNumberFormat="0" applyBorder="0" applyAlignment="0" applyProtection="0">
      <alignment vertical="center"/>
    </xf>
    <xf numFmtId="0" fontId="55" fillId="0" borderId="0" applyNumberFormat="0" applyFill="0" applyBorder="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55" fillId="0" borderId="0" applyNumberFormat="0" applyFill="0" applyBorder="0" applyAlignment="0" applyProtection="0">
      <alignment vertical="center"/>
    </xf>
    <xf numFmtId="0" fontId="91" fillId="0" borderId="0"/>
    <xf numFmtId="0" fontId="91" fillId="0" borderId="0"/>
    <xf numFmtId="0" fontId="55" fillId="0" borderId="0" applyNumberFormat="0" applyFill="0" applyBorder="0" applyAlignment="0" applyProtection="0">
      <alignment vertical="center"/>
    </xf>
    <xf numFmtId="0" fontId="5" fillId="0" borderId="10">
      <alignment horizontal="distributed" vertical="center" wrapText="1"/>
    </xf>
    <xf numFmtId="0" fontId="46" fillId="2" borderId="0" applyNumberFormat="0" applyBorder="0" applyAlignment="0" applyProtection="0">
      <alignment vertical="center"/>
    </xf>
    <xf numFmtId="0" fontId="5" fillId="0" borderId="10">
      <alignment horizontal="distributed" vertical="center" wrapText="1"/>
    </xf>
    <xf numFmtId="0" fontId="5" fillId="0" borderId="10">
      <alignment horizontal="distributed" vertical="center" wrapText="1"/>
    </xf>
    <xf numFmtId="0" fontId="91" fillId="0" borderId="0" applyNumberFormat="0" applyFont="0" applyFill="0" applyBorder="0" applyAlignment="0" applyProtection="0"/>
    <xf numFmtId="0" fontId="5" fillId="0" borderId="10">
      <alignment horizontal="distributed" vertical="center" wrapText="1"/>
    </xf>
    <xf numFmtId="0" fontId="47" fillId="14" borderId="0" applyNumberFormat="0" applyBorder="0" applyAlignment="0" applyProtection="0">
      <alignment vertical="center"/>
    </xf>
    <xf numFmtId="0" fontId="5" fillId="0" borderId="10">
      <alignment horizontal="distributed" vertical="center" wrapText="1"/>
    </xf>
    <xf numFmtId="0" fontId="46" fillId="2" borderId="0" applyNumberFormat="0" applyBorder="0" applyAlignment="0" applyProtection="0">
      <alignment vertical="center"/>
    </xf>
    <xf numFmtId="0" fontId="91" fillId="0" borderId="0" applyNumberFormat="0" applyFont="0" applyFill="0" applyBorder="0" applyAlignment="0" applyProtection="0"/>
    <xf numFmtId="0" fontId="5" fillId="0" borderId="10">
      <alignment horizontal="distributed" vertical="center" wrapText="1"/>
    </xf>
    <xf numFmtId="0" fontId="5" fillId="0" borderId="10">
      <alignment horizontal="distributed" vertical="center" wrapText="1"/>
    </xf>
    <xf numFmtId="0" fontId="5" fillId="0" borderId="10">
      <alignment horizontal="distributed" vertical="center" wrapText="1"/>
    </xf>
    <xf numFmtId="0" fontId="5" fillId="0" borderId="10">
      <alignment horizontal="distributed" vertical="center" wrapText="1"/>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47" fillId="5" borderId="0" applyNumberFormat="0" applyBorder="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46" fillId="8" borderId="0" applyNumberFormat="0" applyBorder="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53" fillId="8" borderId="0" applyNumberFormat="0" applyBorder="0" applyAlignment="0" applyProtection="0">
      <alignment vertical="center"/>
    </xf>
    <xf numFmtId="0" fontId="46" fillId="2" borderId="0" applyNumberFormat="0" applyBorder="0" applyAlignment="0" applyProtection="0">
      <alignment vertical="center"/>
    </xf>
    <xf numFmtId="0" fontId="91" fillId="0" borderId="0" applyNumberFormat="0" applyFont="0" applyFill="0" applyBorder="0" applyAlignment="0" applyProtection="0"/>
    <xf numFmtId="0" fontId="91" fillId="0" borderId="0">
      <alignment vertical="center"/>
    </xf>
    <xf numFmtId="0" fontId="91" fillId="0" borderId="0">
      <alignment vertical="center"/>
    </xf>
    <xf numFmtId="0" fontId="53" fillId="8" borderId="0" applyNumberFormat="0" applyBorder="0" applyAlignment="0" applyProtection="0">
      <alignment vertical="center"/>
    </xf>
    <xf numFmtId="0" fontId="53" fillId="8" borderId="0" applyNumberFormat="0" applyBorder="0" applyAlignment="0" applyProtection="0">
      <alignment vertical="center"/>
    </xf>
    <xf numFmtId="0" fontId="53" fillId="8" borderId="0" applyNumberFormat="0" applyBorder="0" applyAlignment="0" applyProtection="0">
      <alignment vertical="center"/>
    </xf>
    <xf numFmtId="0" fontId="53" fillId="8" borderId="0" applyNumberFormat="0" applyBorder="0" applyAlignment="0" applyProtection="0">
      <alignment vertical="center"/>
    </xf>
    <xf numFmtId="0" fontId="53" fillId="8" borderId="0" applyNumberFormat="0" applyBorder="0" applyAlignment="0" applyProtection="0">
      <alignment vertical="center"/>
    </xf>
    <xf numFmtId="0" fontId="46" fillId="8" borderId="0" applyNumberFormat="0" applyBorder="0" applyAlignment="0" applyProtection="0">
      <alignment vertical="center"/>
    </xf>
    <xf numFmtId="0" fontId="91" fillId="0" borderId="0"/>
    <xf numFmtId="0" fontId="91" fillId="0" borderId="0"/>
    <xf numFmtId="0" fontId="53" fillId="8" borderId="0" applyNumberFormat="0" applyBorder="0" applyAlignment="0" applyProtection="0">
      <alignment vertical="center"/>
    </xf>
    <xf numFmtId="0" fontId="91" fillId="0" borderId="0"/>
    <xf numFmtId="0" fontId="46" fillId="2" borderId="0" applyNumberFormat="0" applyBorder="0" applyAlignment="0" applyProtection="0">
      <alignment vertical="center"/>
    </xf>
    <xf numFmtId="0" fontId="53" fillId="8" borderId="0" applyNumberFormat="0" applyBorder="0" applyAlignment="0" applyProtection="0">
      <alignment vertical="center"/>
    </xf>
    <xf numFmtId="0" fontId="53" fillId="8" borderId="0" applyNumberFormat="0" applyBorder="0" applyAlignment="0" applyProtection="0">
      <alignment vertical="center"/>
    </xf>
    <xf numFmtId="0" fontId="27" fillId="0" borderId="0">
      <alignment vertical="center"/>
    </xf>
    <xf numFmtId="0" fontId="27" fillId="0" borderId="0">
      <alignment vertical="center"/>
    </xf>
    <xf numFmtId="0" fontId="91" fillId="0" borderId="0"/>
    <xf numFmtId="0" fontId="46" fillId="2" borderId="0" applyNumberFormat="0" applyBorder="0" applyAlignment="0" applyProtection="0">
      <alignment vertical="center"/>
    </xf>
    <xf numFmtId="0" fontId="53" fillId="8" borderId="0" applyNumberFormat="0" applyBorder="0" applyAlignment="0" applyProtection="0">
      <alignment vertical="center"/>
    </xf>
    <xf numFmtId="0" fontId="27" fillId="0" borderId="0">
      <alignment vertical="center"/>
    </xf>
    <xf numFmtId="0" fontId="27" fillId="0" borderId="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53" fillId="8" borderId="0" applyNumberFormat="0" applyBorder="0" applyAlignment="0" applyProtection="0">
      <alignment vertical="center"/>
    </xf>
    <xf numFmtId="0" fontId="13" fillId="0" borderId="0">
      <alignment vertical="center"/>
    </xf>
    <xf numFmtId="0" fontId="53" fillId="8" borderId="0" applyNumberFormat="0" applyBorder="0" applyAlignment="0" applyProtection="0">
      <alignment vertical="center"/>
    </xf>
    <xf numFmtId="0" fontId="46" fillId="2" borderId="0" applyNumberFormat="0" applyBorder="0" applyAlignment="0" applyProtection="0">
      <alignment vertical="center"/>
    </xf>
    <xf numFmtId="0" fontId="53" fillId="8" borderId="0" applyNumberFormat="0" applyBorder="0" applyAlignment="0" applyProtection="0">
      <alignment vertical="center"/>
    </xf>
    <xf numFmtId="0" fontId="91" fillId="0" borderId="0" applyNumberFormat="0" applyFont="0" applyFill="0" applyBorder="0" applyAlignment="0" applyProtection="0"/>
    <xf numFmtId="0" fontId="46" fillId="2" borderId="0" applyNumberFormat="0" applyBorder="0" applyAlignment="0" applyProtection="0">
      <alignment vertical="center"/>
    </xf>
    <xf numFmtId="0" fontId="53" fillId="2" borderId="0" applyNumberFormat="0" applyBorder="0" applyAlignment="0" applyProtection="0">
      <alignment vertical="center"/>
    </xf>
    <xf numFmtId="0" fontId="63" fillId="8" borderId="0" applyNumberFormat="0" applyBorder="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43" fontId="91" fillId="0" borderId="0" applyFont="0" applyFill="0" applyBorder="0" applyAlignment="0" applyProtection="0"/>
    <xf numFmtId="0" fontId="91" fillId="0" borderId="0"/>
    <xf numFmtId="0" fontId="63" fillId="8" borderId="0" applyNumberFormat="0" applyBorder="0" applyAlignment="0" applyProtection="0">
      <alignment vertical="center"/>
    </xf>
    <xf numFmtId="0" fontId="91" fillId="0" borderId="0"/>
    <xf numFmtId="0" fontId="63" fillId="8" borderId="0" applyNumberFormat="0" applyBorder="0" applyAlignment="0" applyProtection="0">
      <alignment vertical="center"/>
    </xf>
    <xf numFmtId="0" fontId="63" fillId="8" borderId="0" applyNumberFormat="0" applyBorder="0" applyAlignment="0" applyProtection="0">
      <alignment vertical="center"/>
    </xf>
    <xf numFmtId="0" fontId="46" fillId="2" borderId="0" applyNumberFormat="0" applyBorder="0" applyAlignment="0" applyProtection="0">
      <alignment vertical="center"/>
    </xf>
    <xf numFmtId="0" fontId="47" fillId="5" borderId="0" applyNumberFormat="0" applyBorder="0" applyAlignment="0" applyProtection="0">
      <alignment vertical="center"/>
    </xf>
    <xf numFmtId="0" fontId="63" fillId="8" borderId="0" applyNumberFormat="0" applyBorder="0" applyAlignment="0" applyProtection="0">
      <alignment vertical="center"/>
    </xf>
    <xf numFmtId="0" fontId="91" fillId="0" borderId="0"/>
    <xf numFmtId="0" fontId="91" fillId="0" borderId="0" applyNumberFormat="0" applyFont="0" applyFill="0" applyBorder="0" applyAlignment="0" applyProtection="0"/>
    <xf numFmtId="0" fontId="63" fillId="8" borderId="0" applyNumberFormat="0" applyBorder="0" applyAlignment="0" applyProtection="0">
      <alignment vertical="center"/>
    </xf>
    <xf numFmtId="0" fontId="47" fillId="5" borderId="0" applyNumberFormat="0" applyBorder="0" applyAlignment="0" applyProtection="0">
      <alignment vertical="center"/>
    </xf>
    <xf numFmtId="0" fontId="63" fillId="8" borderId="0" applyNumberFormat="0" applyBorder="0" applyAlignment="0" applyProtection="0">
      <alignment vertical="center"/>
    </xf>
    <xf numFmtId="0" fontId="53" fillId="8" borderId="0" applyNumberFormat="0" applyBorder="0" applyAlignment="0" applyProtection="0">
      <alignment vertical="center"/>
    </xf>
    <xf numFmtId="0" fontId="63" fillId="8" borderId="0" applyNumberFormat="0" applyBorder="0" applyAlignment="0" applyProtection="0">
      <alignment vertical="center"/>
    </xf>
    <xf numFmtId="0" fontId="53" fillId="8" borderId="0" applyNumberFormat="0" applyBorder="0" applyAlignment="0" applyProtection="0">
      <alignment vertical="center"/>
    </xf>
    <xf numFmtId="0" fontId="53" fillId="8" borderId="0" applyNumberFormat="0" applyBorder="0" applyAlignment="0" applyProtection="0">
      <alignment vertical="center"/>
    </xf>
    <xf numFmtId="0" fontId="91" fillId="0" borderId="0"/>
    <xf numFmtId="0" fontId="53" fillId="8" borderId="0" applyNumberFormat="0" applyBorder="0" applyAlignment="0" applyProtection="0">
      <alignment vertical="center"/>
    </xf>
    <xf numFmtId="0" fontId="53" fillId="8" borderId="0" applyNumberFormat="0" applyBorder="0" applyAlignment="0" applyProtection="0">
      <alignment vertical="center"/>
    </xf>
    <xf numFmtId="0" fontId="53" fillId="2" borderId="0" applyNumberFormat="0" applyBorder="0" applyAlignment="0" applyProtection="0">
      <alignment vertical="center"/>
    </xf>
    <xf numFmtId="0" fontId="91" fillId="0" borderId="0" applyNumberFormat="0" applyFont="0" applyFill="0" applyBorder="0" applyAlignment="0" applyProtection="0"/>
    <xf numFmtId="0" fontId="53" fillId="8" borderId="0" applyNumberFormat="0" applyBorder="0" applyAlignment="0" applyProtection="0">
      <alignment vertical="center"/>
    </xf>
    <xf numFmtId="0" fontId="91" fillId="0" borderId="0"/>
    <xf numFmtId="0" fontId="53" fillId="8" borderId="0" applyNumberFormat="0" applyBorder="0" applyAlignment="0" applyProtection="0">
      <alignment vertical="center"/>
    </xf>
    <xf numFmtId="0" fontId="46" fillId="2" borderId="0" applyNumberFormat="0" applyBorder="0" applyAlignment="0" applyProtection="0">
      <alignment vertical="center"/>
    </xf>
    <xf numFmtId="0" fontId="53" fillId="8" borderId="0" applyNumberFormat="0" applyBorder="0" applyAlignment="0" applyProtection="0">
      <alignment vertical="center"/>
    </xf>
    <xf numFmtId="0" fontId="47" fillId="5" borderId="0" applyNumberFormat="0" applyBorder="0" applyAlignment="0" applyProtection="0">
      <alignment vertical="center"/>
    </xf>
    <xf numFmtId="0" fontId="53" fillId="8" borderId="0" applyNumberFormat="0" applyBorder="0" applyAlignment="0" applyProtection="0">
      <alignment vertical="center"/>
    </xf>
    <xf numFmtId="0" fontId="47" fillId="5" borderId="0" applyNumberFormat="0" applyBorder="0" applyAlignment="0" applyProtection="0">
      <alignment vertical="center"/>
    </xf>
    <xf numFmtId="0" fontId="53" fillId="8" borderId="0" applyNumberFormat="0" applyBorder="0" applyAlignment="0" applyProtection="0">
      <alignment vertical="center"/>
    </xf>
    <xf numFmtId="0" fontId="53" fillId="8" borderId="0" applyNumberFormat="0" applyBorder="0" applyAlignment="0" applyProtection="0">
      <alignment vertical="center"/>
    </xf>
    <xf numFmtId="0" fontId="53" fillId="8" borderId="0" applyNumberFormat="0" applyBorder="0" applyAlignment="0" applyProtection="0">
      <alignment vertical="center"/>
    </xf>
    <xf numFmtId="0" fontId="46" fillId="2" borderId="0" applyNumberFormat="0" applyBorder="0" applyAlignment="0" applyProtection="0">
      <alignment vertical="center"/>
    </xf>
    <xf numFmtId="0" fontId="53" fillId="8" borderId="0" applyNumberFormat="0" applyBorder="0" applyAlignment="0" applyProtection="0">
      <alignment vertical="center"/>
    </xf>
    <xf numFmtId="0" fontId="87" fillId="5" borderId="0" applyNumberFormat="0" applyBorder="0" applyAlignment="0" applyProtection="0">
      <alignment vertical="center"/>
    </xf>
    <xf numFmtId="0" fontId="46" fillId="2" borderId="0" applyNumberFormat="0" applyBorder="0" applyAlignment="0" applyProtection="0">
      <alignment vertical="center"/>
    </xf>
    <xf numFmtId="0" fontId="91" fillId="0" borderId="0"/>
    <xf numFmtId="0" fontId="61" fillId="2" borderId="0" applyNumberFormat="0" applyBorder="0" applyAlignment="0" applyProtection="0"/>
    <xf numFmtId="0" fontId="46" fillId="2" borderId="0" applyNumberFormat="0" applyBorder="0" applyAlignment="0" applyProtection="0">
      <alignment vertical="center"/>
    </xf>
    <xf numFmtId="0" fontId="53" fillId="8" borderId="0" applyNumberFormat="0" applyBorder="0" applyAlignment="0" applyProtection="0">
      <alignment vertical="center"/>
    </xf>
    <xf numFmtId="0" fontId="91" fillId="0" borderId="0"/>
    <xf numFmtId="0" fontId="63" fillId="8" borderId="0" applyNumberFormat="0" applyBorder="0" applyAlignment="0" applyProtection="0">
      <alignment vertical="center"/>
    </xf>
    <xf numFmtId="0" fontId="91" fillId="0" borderId="0"/>
    <xf numFmtId="0" fontId="46" fillId="2" borderId="0" applyNumberFormat="0" applyBorder="0" applyAlignment="0" applyProtection="0">
      <alignment vertical="center"/>
    </xf>
    <xf numFmtId="0" fontId="53" fillId="8" borderId="0" applyNumberFormat="0" applyBorder="0" applyAlignment="0" applyProtection="0">
      <alignment vertical="center"/>
    </xf>
    <xf numFmtId="0" fontId="60" fillId="2" borderId="0" applyNumberFormat="0" applyBorder="0" applyAlignment="0" applyProtection="0">
      <alignment vertical="center"/>
    </xf>
    <xf numFmtId="0" fontId="53" fillId="8" borderId="0" applyNumberFormat="0" applyBorder="0" applyAlignment="0" applyProtection="0">
      <alignment vertical="center"/>
    </xf>
    <xf numFmtId="0" fontId="61" fillId="33" borderId="0" applyNumberFormat="0" applyBorder="0" applyAlignment="0" applyProtection="0"/>
    <xf numFmtId="0" fontId="61" fillId="33" borderId="0" applyNumberFormat="0" applyBorder="0" applyAlignment="0" applyProtection="0"/>
    <xf numFmtId="0" fontId="61" fillId="33" borderId="0" applyNumberFormat="0" applyBorder="0" applyAlignment="0" applyProtection="0"/>
    <xf numFmtId="0" fontId="47" fillId="5" borderId="0" applyNumberFormat="0" applyBorder="0" applyAlignment="0" applyProtection="0">
      <alignment vertical="center"/>
    </xf>
    <xf numFmtId="0" fontId="46" fillId="2" borderId="0" applyNumberFormat="0" applyBorder="0" applyAlignment="0" applyProtection="0">
      <alignment vertical="center"/>
    </xf>
    <xf numFmtId="0" fontId="61" fillId="33" borderId="0" applyNumberFormat="0" applyBorder="0" applyAlignment="0" applyProtection="0"/>
    <xf numFmtId="0" fontId="91" fillId="0" borderId="0"/>
    <xf numFmtId="0" fontId="61" fillId="33" borderId="0" applyNumberFormat="0" applyBorder="0" applyAlignment="0" applyProtection="0"/>
    <xf numFmtId="0" fontId="61" fillId="33" borderId="0" applyNumberFormat="0" applyBorder="0" applyAlignment="0" applyProtection="0"/>
    <xf numFmtId="0" fontId="46" fillId="2" borderId="0" applyNumberFormat="0" applyBorder="0" applyAlignment="0" applyProtection="0">
      <alignment vertical="center"/>
    </xf>
    <xf numFmtId="0" fontId="61" fillId="33" borderId="0" applyNumberFormat="0" applyBorder="0" applyAlignment="0" applyProtection="0"/>
    <xf numFmtId="0" fontId="53" fillId="2" borderId="0" applyNumberFormat="0" applyBorder="0" applyAlignment="0" applyProtection="0">
      <alignment vertical="center"/>
    </xf>
    <xf numFmtId="0" fontId="91" fillId="0" borderId="0"/>
    <xf numFmtId="0" fontId="61" fillId="33" borderId="0" applyNumberFormat="0" applyBorder="0" applyAlignment="0" applyProtection="0"/>
    <xf numFmtId="0" fontId="52" fillId="0" borderId="0" applyNumberFormat="0" applyFill="0" applyBorder="0" applyAlignment="0" applyProtection="0">
      <alignment vertical="center"/>
    </xf>
    <xf numFmtId="0" fontId="46" fillId="2" borderId="0" applyNumberFormat="0" applyBorder="0" applyAlignment="0" applyProtection="0">
      <alignment vertical="center"/>
    </xf>
    <xf numFmtId="0" fontId="61" fillId="33" borderId="0" applyNumberFormat="0" applyBorder="0" applyAlignment="0" applyProtection="0"/>
    <xf numFmtId="0" fontId="46" fillId="2" borderId="0" applyNumberFormat="0" applyBorder="0" applyAlignment="0" applyProtection="0">
      <alignment vertical="center"/>
    </xf>
    <xf numFmtId="0" fontId="61" fillId="33" borderId="0" applyNumberFormat="0" applyBorder="0" applyAlignment="0" applyProtection="0"/>
    <xf numFmtId="0" fontId="91" fillId="0" borderId="0"/>
    <xf numFmtId="0" fontId="60" fillId="2" borderId="0" applyNumberFormat="0" applyBorder="0" applyAlignment="0" applyProtection="0">
      <alignment vertical="center"/>
    </xf>
    <xf numFmtId="0" fontId="61" fillId="6" borderId="0" applyNumberFormat="0" applyBorder="0" applyAlignment="0" applyProtection="0"/>
    <xf numFmtId="0" fontId="91" fillId="0" borderId="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61" fillId="6" borderId="0" applyNumberFormat="0" applyBorder="0" applyAlignment="0" applyProtection="0"/>
    <xf numFmtId="0" fontId="46" fillId="2" borderId="0" applyNumberFormat="0" applyBorder="0" applyAlignment="0" applyProtection="0">
      <alignment vertical="center"/>
    </xf>
    <xf numFmtId="0" fontId="46" fillId="8" borderId="0" applyNumberFormat="0" applyBorder="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91" fillId="0" borderId="0"/>
    <xf numFmtId="0" fontId="46" fillId="8" borderId="0" applyNumberFormat="0" applyBorder="0" applyAlignment="0" applyProtection="0">
      <alignment vertical="center"/>
    </xf>
    <xf numFmtId="0" fontId="46" fillId="2" borderId="0" applyNumberFormat="0" applyBorder="0" applyAlignment="0" applyProtection="0">
      <alignment vertical="center"/>
    </xf>
    <xf numFmtId="0" fontId="46" fillId="8" borderId="0" applyNumberFormat="0" applyBorder="0" applyAlignment="0" applyProtection="0">
      <alignment vertical="center"/>
    </xf>
    <xf numFmtId="0" fontId="91" fillId="0" borderId="0"/>
    <xf numFmtId="0" fontId="53" fillId="2" borderId="0" applyNumberFormat="0" applyBorder="0" applyAlignment="0" applyProtection="0">
      <alignment vertical="center"/>
    </xf>
    <xf numFmtId="0" fontId="46" fillId="8" borderId="0" applyNumberFormat="0" applyBorder="0" applyAlignment="0" applyProtection="0">
      <alignment vertical="center"/>
    </xf>
    <xf numFmtId="0" fontId="46" fillId="8" borderId="0" applyNumberFormat="0" applyBorder="0" applyAlignment="0" applyProtection="0">
      <alignment vertical="center"/>
    </xf>
    <xf numFmtId="0" fontId="46" fillId="8" borderId="0" applyNumberFormat="0" applyBorder="0" applyAlignment="0" applyProtection="0">
      <alignment vertical="center"/>
    </xf>
    <xf numFmtId="0" fontId="46" fillId="8" borderId="0" applyNumberFormat="0" applyBorder="0" applyAlignment="0" applyProtection="0">
      <alignment vertical="center"/>
    </xf>
    <xf numFmtId="0" fontId="46" fillId="2" borderId="0" applyNumberFormat="0" applyBorder="0" applyAlignment="0" applyProtection="0">
      <alignment vertical="center"/>
    </xf>
    <xf numFmtId="0" fontId="91" fillId="0" borderId="0"/>
    <xf numFmtId="0" fontId="27" fillId="0" borderId="0">
      <alignment vertical="center"/>
    </xf>
    <xf numFmtId="0" fontId="46" fillId="8" borderId="0" applyNumberFormat="0" applyBorder="0" applyAlignment="0" applyProtection="0">
      <alignment vertical="center"/>
    </xf>
    <xf numFmtId="0" fontId="46" fillId="8" borderId="0" applyNumberFormat="0" applyBorder="0" applyAlignment="0" applyProtection="0">
      <alignment vertical="center"/>
    </xf>
    <xf numFmtId="0" fontId="91" fillId="0" borderId="0"/>
    <xf numFmtId="0" fontId="91" fillId="0" borderId="0"/>
    <xf numFmtId="0" fontId="27" fillId="0" borderId="0">
      <alignment vertical="center"/>
    </xf>
    <xf numFmtId="0" fontId="46" fillId="2" borderId="0" applyNumberFormat="0" applyBorder="0" applyAlignment="0" applyProtection="0">
      <alignment vertical="center"/>
    </xf>
    <xf numFmtId="0" fontId="46" fillId="8" borderId="0" applyNumberFormat="0" applyBorder="0" applyAlignment="0" applyProtection="0">
      <alignment vertical="center"/>
    </xf>
    <xf numFmtId="0" fontId="46" fillId="8" borderId="0" applyNumberFormat="0" applyBorder="0" applyAlignment="0" applyProtection="0">
      <alignment vertical="center"/>
    </xf>
    <xf numFmtId="0" fontId="47" fillId="5" borderId="0" applyNumberFormat="0" applyBorder="0" applyAlignment="0" applyProtection="0">
      <alignment vertical="center"/>
    </xf>
    <xf numFmtId="0" fontId="46" fillId="8" borderId="0" applyNumberFormat="0" applyBorder="0" applyAlignment="0" applyProtection="0">
      <alignment vertical="center"/>
    </xf>
    <xf numFmtId="0" fontId="91" fillId="0" borderId="0"/>
    <xf numFmtId="0" fontId="46" fillId="8" borderId="0" applyNumberFormat="0" applyBorder="0" applyAlignment="0" applyProtection="0">
      <alignment vertical="center"/>
    </xf>
    <xf numFmtId="0" fontId="13" fillId="0" borderId="0">
      <alignment vertical="center"/>
    </xf>
    <xf numFmtId="0" fontId="53" fillId="2" borderId="0" applyNumberFormat="0" applyBorder="0" applyAlignment="0" applyProtection="0">
      <alignment vertical="center"/>
    </xf>
    <xf numFmtId="0" fontId="46" fillId="8" borderId="0" applyNumberFormat="0" applyBorder="0" applyAlignment="0" applyProtection="0">
      <alignment vertical="center"/>
    </xf>
    <xf numFmtId="0" fontId="46" fillId="8" borderId="0" applyNumberFormat="0" applyBorder="0" applyAlignment="0" applyProtection="0">
      <alignment vertical="center"/>
    </xf>
    <xf numFmtId="0" fontId="46" fillId="8" borderId="0" applyNumberFormat="0" applyBorder="0" applyAlignment="0" applyProtection="0">
      <alignment vertical="center"/>
    </xf>
    <xf numFmtId="0" fontId="91" fillId="0" borderId="0"/>
    <xf numFmtId="0" fontId="46" fillId="2" borderId="0" applyNumberFormat="0" applyBorder="0" applyAlignment="0" applyProtection="0">
      <alignment vertical="center"/>
    </xf>
    <xf numFmtId="0" fontId="91" fillId="0" borderId="0"/>
    <xf numFmtId="0" fontId="46" fillId="8" borderId="0" applyNumberFormat="0" applyBorder="0" applyAlignment="0" applyProtection="0">
      <alignment vertical="center"/>
    </xf>
    <xf numFmtId="0" fontId="46" fillId="8" borderId="0" applyNumberFormat="0" applyBorder="0" applyAlignment="0" applyProtection="0">
      <alignment vertical="center"/>
    </xf>
    <xf numFmtId="0" fontId="53" fillId="2" borderId="0" applyNumberFormat="0" applyBorder="0" applyAlignment="0" applyProtection="0">
      <alignment vertical="center"/>
    </xf>
    <xf numFmtId="0" fontId="46" fillId="2" borderId="0" applyNumberFormat="0" applyBorder="0" applyAlignment="0" applyProtection="0">
      <alignment vertical="center"/>
    </xf>
    <xf numFmtId="0" fontId="46" fillId="8" borderId="0" applyNumberFormat="0" applyBorder="0" applyAlignment="0" applyProtection="0">
      <alignment vertical="center"/>
    </xf>
    <xf numFmtId="0" fontId="91" fillId="0" borderId="0"/>
    <xf numFmtId="0" fontId="27" fillId="0" borderId="0">
      <alignment vertical="center"/>
    </xf>
    <xf numFmtId="0" fontId="27" fillId="0" borderId="0">
      <alignment vertical="center"/>
    </xf>
    <xf numFmtId="0" fontId="53" fillId="2" borderId="0" applyNumberFormat="0" applyBorder="0" applyAlignment="0" applyProtection="0">
      <alignment vertical="center"/>
    </xf>
    <xf numFmtId="0" fontId="46" fillId="8" borderId="0" applyNumberFormat="0" applyBorder="0" applyAlignment="0" applyProtection="0">
      <alignment vertical="center"/>
    </xf>
    <xf numFmtId="0" fontId="47" fillId="5" borderId="0" applyNumberFormat="0" applyBorder="0" applyAlignment="0" applyProtection="0">
      <alignment vertical="center"/>
    </xf>
    <xf numFmtId="0" fontId="71" fillId="2" borderId="0" applyNumberFormat="0" applyBorder="0" applyAlignment="0" applyProtection="0">
      <alignment vertical="center"/>
    </xf>
    <xf numFmtId="0" fontId="91" fillId="0" borderId="0" applyNumberFormat="0" applyFont="0" applyFill="0" applyBorder="0" applyAlignment="0" applyProtection="0"/>
    <xf numFmtId="0" fontId="91" fillId="0" borderId="0"/>
    <xf numFmtId="0" fontId="46" fillId="2" borderId="0" applyNumberFormat="0" applyBorder="0" applyAlignment="0" applyProtection="0">
      <alignment vertical="center"/>
    </xf>
    <xf numFmtId="0" fontId="46" fillId="8" borderId="0" applyNumberFormat="0" applyBorder="0" applyAlignment="0" applyProtection="0">
      <alignment vertical="center"/>
    </xf>
    <xf numFmtId="0" fontId="91" fillId="0" borderId="0"/>
    <xf numFmtId="0" fontId="47" fillId="5" borderId="0" applyNumberFormat="0" applyBorder="0" applyAlignment="0" applyProtection="0">
      <alignment vertical="center"/>
    </xf>
    <xf numFmtId="0" fontId="46" fillId="2" borderId="0" applyNumberFormat="0" applyBorder="0" applyAlignment="0" applyProtection="0">
      <alignment vertical="center"/>
    </xf>
    <xf numFmtId="0" fontId="46" fillId="8" borderId="0" applyNumberFormat="0" applyBorder="0" applyAlignment="0" applyProtection="0">
      <alignment vertical="center"/>
    </xf>
    <xf numFmtId="0" fontId="91" fillId="0" borderId="0"/>
    <xf numFmtId="0" fontId="46" fillId="2" borderId="0" applyNumberFormat="0" applyBorder="0" applyAlignment="0" applyProtection="0">
      <alignment vertical="center"/>
    </xf>
    <xf numFmtId="0" fontId="46" fillId="8" borderId="0" applyNumberFormat="0" applyBorder="0" applyAlignment="0" applyProtection="0">
      <alignment vertical="center"/>
    </xf>
    <xf numFmtId="0" fontId="46" fillId="8" borderId="0" applyNumberFormat="0" applyBorder="0" applyAlignment="0" applyProtection="0">
      <alignment vertical="center"/>
    </xf>
    <xf numFmtId="0" fontId="91" fillId="0" borderId="0"/>
    <xf numFmtId="0" fontId="46" fillId="2" borderId="0" applyNumberFormat="0" applyBorder="0" applyAlignment="0" applyProtection="0">
      <alignment vertical="center"/>
    </xf>
    <xf numFmtId="0" fontId="46" fillId="8" borderId="0" applyNumberFormat="0" applyBorder="0" applyAlignment="0" applyProtection="0">
      <alignment vertical="center"/>
    </xf>
    <xf numFmtId="0" fontId="91" fillId="0" borderId="0"/>
    <xf numFmtId="0" fontId="46" fillId="2" borderId="0" applyNumberFormat="0" applyBorder="0" applyAlignment="0" applyProtection="0">
      <alignment vertical="center"/>
    </xf>
    <xf numFmtId="0" fontId="46" fillId="8" borderId="0" applyNumberFormat="0" applyBorder="0" applyAlignment="0" applyProtection="0">
      <alignment vertical="center"/>
    </xf>
    <xf numFmtId="0" fontId="91" fillId="0" borderId="0"/>
    <xf numFmtId="0" fontId="46" fillId="8" borderId="0" applyNumberFormat="0" applyBorder="0" applyAlignment="0" applyProtection="0">
      <alignment vertical="center"/>
    </xf>
    <xf numFmtId="0" fontId="46" fillId="8" borderId="0" applyNumberFormat="0" applyBorder="0" applyAlignment="0" applyProtection="0">
      <alignment vertical="center"/>
    </xf>
    <xf numFmtId="0" fontId="46" fillId="8" borderId="0" applyNumberFormat="0" applyBorder="0" applyAlignment="0" applyProtection="0">
      <alignment vertical="center"/>
    </xf>
    <xf numFmtId="0" fontId="46" fillId="2" borderId="0" applyNumberFormat="0" applyBorder="0" applyAlignment="0" applyProtection="0">
      <alignment vertical="center"/>
    </xf>
    <xf numFmtId="0" fontId="46" fillId="8" borderId="0" applyNumberFormat="0" applyBorder="0" applyAlignment="0" applyProtection="0">
      <alignment vertical="center"/>
    </xf>
    <xf numFmtId="0" fontId="91" fillId="0" borderId="0"/>
    <xf numFmtId="0" fontId="53" fillId="8" borderId="0" applyNumberFormat="0" applyBorder="0" applyAlignment="0" applyProtection="0">
      <alignment vertical="center"/>
    </xf>
    <xf numFmtId="0" fontId="46" fillId="2" borderId="0" applyNumberFormat="0" applyBorder="0" applyAlignment="0" applyProtection="0">
      <alignment vertical="center"/>
    </xf>
    <xf numFmtId="0" fontId="91" fillId="0" borderId="0"/>
    <xf numFmtId="0" fontId="53" fillId="8" borderId="0" applyNumberFormat="0" applyBorder="0" applyAlignment="0" applyProtection="0">
      <alignment vertical="center"/>
    </xf>
    <xf numFmtId="0" fontId="47" fillId="14" borderId="0" applyNumberFormat="0" applyBorder="0" applyAlignment="0" applyProtection="0">
      <alignment vertical="center"/>
    </xf>
    <xf numFmtId="0" fontId="53" fillId="8" borderId="0" applyNumberFormat="0" applyBorder="0" applyAlignment="0" applyProtection="0">
      <alignment vertical="center"/>
    </xf>
    <xf numFmtId="0" fontId="3" fillId="0" borderId="0">
      <alignment vertical="center"/>
    </xf>
    <xf numFmtId="0" fontId="3" fillId="0" borderId="0">
      <alignment vertical="center"/>
    </xf>
    <xf numFmtId="0" fontId="53" fillId="8" borderId="0" applyNumberFormat="0" applyBorder="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91" fillId="0" borderId="0"/>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91" fillId="0" borderId="0" applyNumberFormat="0" applyFont="0" applyFill="0" applyBorder="0" applyAlignment="0" applyProtection="0"/>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13" fillId="0" borderId="0">
      <alignment vertical="center"/>
    </xf>
    <xf numFmtId="0" fontId="13" fillId="0" borderId="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91" fillId="0" borderId="0"/>
    <xf numFmtId="0" fontId="46" fillId="2" borderId="0" applyNumberFormat="0" applyBorder="0" applyAlignment="0" applyProtection="0">
      <alignment vertical="center"/>
    </xf>
    <xf numFmtId="0" fontId="91" fillId="0" borderId="0"/>
    <xf numFmtId="0" fontId="46" fillId="8" borderId="0" applyNumberFormat="0" applyBorder="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91" fillId="0" borderId="0"/>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91" fillId="0" borderId="0"/>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91" fillId="0" borderId="0"/>
    <xf numFmtId="0" fontId="46" fillId="2" borderId="0" applyNumberFormat="0" applyBorder="0" applyAlignment="0" applyProtection="0">
      <alignment vertical="center"/>
    </xf>
    <xf numFmtId="0" fontId="61" fillId="20" borderId="0" applyNumberFormat="0" applyBorder="0" applyAlignment="0" applyProtection="0"/>
    <xf numFmtId="0" fontId="46" fillId="2" borderId="0" applyNumberFormat="0" applyBorder="0" applyAlignment="0" applyProtection="0">
      <alignment vertical="center"/>
    </xf>
    <xf numFmtId="0" fontId="53" fillId="2" borderId="0" applyNumberFormat="0" applyBorder="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91" fillId="0" borderId="0"/>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91" fillId="0" borderId="0"/>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91" fillId="0" borderId="0"/>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91" fillId="0" borderId="0"/>
    <xf numFmtId="0" fontId="91" fillId="0" borderId="0"/>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91" fillId="0" borderId="0"/>
    <xf numFmtId="0" fontId="91" fillId="0" borderId="0" applyNumberFormat="0" applyFont="0" applyFill="0" applyBorder="0" applyAlignment="0" applyProtection="0"/>
    <xf numFmtId="0" fontId="47" fillId="5" borderId="0" applyNumberFormat="0" applyBorder="0" applyAlignment="0" applyProtection="0">
      <alignment vertical="center"/>
    </xf>
    <xf numFmtId="0" fontId="46" fillId="2" borderId="0" applyNumberFormat="0" applyBorder="0" applyAlignment="0" applyProtection="0">
      <alignment vertical="center"/>
    </xf>
    <xf numFmtId="0" fontId="91" fillId="0" borderId="0"/>
    <xf numFmtId="0" fontId="46" fillId="2" borderId="0" applyNumberFormat="0" applyBorder="0" applyAlignment="0" applyProtection="0">
      <alignment vertical="center"/>
    </xf>
    <xf numFmtId="0" fontId="91" fillId="0" borderId="0"/>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63" fillId="8" borderId="0" applyNumberFormat="0" applyBorder="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91" fillId="0" borderId="0"/>
    <xf numFmtId="0" fontId="74" fillId="5" borderId="0" applyNumberFormat="0" applyBorder="0" applyAlignment="0" applyProtection="0">
      <alignment vertical="center"/>
    </xf>
    <xf numFmtId="0" fontId="63" fillId="8" borderId="0" applyNumberFormat="0" applyBorder="0" applyAlignment="0" applyProtection="0">
      <alignment vertical="center"/>
    </xf>
    <xf numFmtId="0" fontId="91" fillId="0" borderId="0"/>
    <xf numFmtId="0" fontId="91" fillId="0" borderId="0"/>
    <xf numFmtId="0" fontId="63" fillId="8" borderId="0" applyNumberFormat="0" applyBorder="0" applyAlignment="0" applyProtection="0">
      <alignment vertical="center"/>
    </xf>
    <xf numFmtId="0" fontId="46" fillId="2" borderId="0" applyNumberFormat="0" applyBorder="0" applyAlignment="0" applyProtection="0">
      <alignment vertical="center"/>
    </xf>
    <xf numFmtId="0" fontId="91" fillId="0" borderId="0"/>
    <xf numFmtId="0" fontId="91" fillId="0" borderId="0"/>
    <xf numFmtId="0" fontId="63" fillId="8" borderId="0" applyNumberFormat="0" applyBorder="0" applyAlignment="0" applyProtection="0">
      <alignment vertical="center"/>
    </xf>
    <xf numFmtId="0" fontId="91" fillId="0" borderId="0" applyNumberFormat="0" applyFont="0" applyFill="0" applyBorder="0" applyAlignment="0" applyProtection="0"/>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91" fillId="0" borderId="0"/>
    <xf numFmtId="0" fontId="68" fillId="14" borderId="0" applyNumberFormat="0" applyBorder="0" applyAlignment="0" applyProtection="0">
      <alignment vertical="center"/>
    </xf>
    <xf numFmtId="0" fontId="53" fillId="2" borderId="0" applyNumberFormat="0" applyBorder="0" applyAlignment="0" applyProtection="0">
      <alignment vertical="center"/>
    </xf>
    <xf numFmtId="0" fontId="91" fillId="0" borderId="0" applyNumberFormat="0" applyFont="0" applyFill="0" applyBorder="0" applyAlignment="0" applyProtection="0"/>
    <xf numFmtId="0" fontId="53" fillId="2" borderId="0" applyNumberFormat="0" applyBorder="0" applyAlignment="0" applyProtection="0">
      <alignment vertical="center"/>
    </xf>
    <xf numFmtId="0" fontId="53" fillId="2" borderId="0" applyNumberFormat="0" applyBorder="0" applyAlignment="0" applyProtection="0">
      <alignment vertical="center"/>
    </xf>
    <xf numFmtId="0" fontId="53" fillId="2" borderId="0" applyNumberFormat="0" applyBorder="0" applyAlignment="0" applyProtection="0">
      <alignment vertical="center"/>
    </xf>
    <xf numFmtId="0" fontId="91" fillId="0" borderId="0"/>
    <xf numFmtId="0" fontId="53" fillId="2" borderId="0" applyNumberFormat="0" applyBorder="0" applyAlignment="0" applyProtection="0">
      <alignment vertical="center"/>
    </xf>
    <xf numFmtId="0" fontId="91" fillId="0" borderId="0" applyNumberFormat="0" applyFont="0" applyFill="0" applyBorder="0" applyAlignment="0" applyProtection="0"/>
    <xf numFmtId="0" fontId="46" fillId="2" borderId="0" applyNumberFormat="0" applyBorder="0" applyAlignment="0" applyProtection="0">
      <alignment vertical="center"/>
    </xf>
    <xf numFmtId="0" fontId="68" fillId="14" borderId="0" applyNumberFormat="0" applyBorder="0" applyAlignment="0" applyProtection="0">
      <alignment vertical="center"/>
    </xf>
    <xf numFmtId="0" fontId="46" fillId="2" borderId="0" applyNumberFormat="0" applyBorder="0" applyAlignment="0" applyProtection="0">
      <alignment vertical="center"/>
    </xf>
    <xf numFmtId="0" fontId="53" fillId="2" borderId="0" applyNumberFormat="0" applyBorder="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68" fillId="14" borderId="0" applyNumberFormat="0" applyBorder="0" applyAlignment="0" applyProtection="0">
      <alignment vertical="center"/>
    </xf>
    <xf numFmtId="0" fontId="53" fillId="2" borderId="0" applyNumberFormat="0" applyBorder="0" applyAlignment="0" applyProtection="0">
      <alignment vertical="center"/>
    </xf>
    <xf numFmtId="0" fontId="53" fillId="2" borderId="0" applyNumberFormat="0" applyBorder="0" applyAlignment="0" applyProtection="0">
      <alignment vertical="center"/>
    </xf>
    <xf numFmtId="0" fontId="46" fillId="8" borderId="0" applyNumberFormat="0" applyBorder="0" applyAlignment="0" applyProtection="0">
      <alignment vertical="center"/>
    </xf>
    <xf numFmtId="0" fontId="53" fillId="2" borderId="0" applyNumberFormat="0" applyBorder="0" applyAlignment="0" applyProtection="0">
      <alignment vertical="center"/>
    </xf>
    <xf numFmtId="0" fontId="91" fillId="0" borderId="0"/>
    <xf numFmtId="0" fontId="46" fillId="2" borderId="0" applyNumberFormat="0" applyBorder="0" applyAlignment="0" applyProtection="0">
      <alignment vertical="center"/>
    </xf>
    <xf numFmtId="0" fontId="53" fillId="2" borderId="0" applyNumberFormat="0" applyBorder="0" applyAlignment="0" applyProtection="0">
      <alignment vertical="center"/>
    </xf>
    <xf numFmtId="0" fontId="53" fillId="2" borderId="0" applyNumberFormat="0" applyBorder="0" applyAlignment="0" applyProtection="0">
      <alignment vertical="center"/>
    </xf>
    <xf numFmtId="0" fontId="48" fillId="39" borderId="0" applyNumberFormat="0" applyBorder="0" applyAlignment="0" applyProtection="0">
      <alignment vertical="center"/>
    </xf>
    <xf numFmtId="0" fontId="47" fillId="5" borderId="0" applyNumberFormat="0" applyBorder="0" applyAlignment="0" applyProtection="0">
      <alignment vertical="center"/>
    </xf>
    <xf numFmtId="0" fontId="53" fillId="2" borderId="0" applyNumberFormat="0" applyBorder="0" applyAlignment="0" applyProtection="0">
      <alignment vertical="center"/>
    </xf>
    <xf numFmtId="0" fontId="47" fillId="5" borderId="0" applyNumberFormat="0" applyBorder="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53" fillId="2" borderId="0" applyNumberFormat="0" applyBorder="0" applyAlignment="0" applyProtection="0">
      <alignment vertical="center"/>
    </xf>
    <xf numFmtId="0" fontId="91" fillId="0" borderId="0"/>
    <xf numFmtId="0" fontId="91" fillId="0" borderId="0"/>
    <xf numFmtId="0" fontId="53" fillId="2" borderId="0" applyNumberFormat="0" applyBorder="0" applyAlignment="0" applyProtection="0">
      <alignment vertical="center"/>
    </xf>
    <xf numFmtId="0" fontId="91" fillId="0" borderId="0"/>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91" fillId="0" borderId="0"/>
    <xf numFmtId="0" fontId="53" fillId="2" borderId="0" applyNumberFormat="0" applyBorder="0" applyAlignment="0" applyProtection="0">
      <alignment vertical="center"/>
    </xf>
    <xf numFmtId="0" fontId="60" fillId="2" borderId="0" applyNumberFormat="0" applyBorder="0" applyAlignment="0" applyProtection="0">
      <alignment vertical="center"/>
    </xf>
    <xf numFmtId="0" fontId="46" fillId="2" borderId="0" applyNumberFormat="0" applyBorder="0" applyAlignment="0" applyProtection="0">
      <alignment vertical="center"/>
    </xf>
    <xf numFmtId="0" fontId="53" fillId="2" borderId="0" applyNumberFormat="0" applyBorder="0" applyAlignment="0" applyProtection="0">
      <alignment vertical="center"/>
    </xf>
    <xf numFmtId="0" fontId="53" fillId="2" borderId="0" applyNumberFormat="0" applyBorder="0" applyAlignment="0" applyProtection="0">
      <alignment vertical="center"/>
    </xf>
    <xf numFmtId="0" fontId="91" fillId="0" borderId="0"/>
    <xf numFmtId="0" fontId="53" fillId="2" borderId="0" applyNumberFormat="0" applyBorder="0" applyAlignment="0" applyProtection="0">
      <alignment vertical="center"/>
    </xf>
    <xf numFmtId="0" fontId="53" fillId="2" borderId="0" applyNumberFormat="0" applyBorder="0" applyAlignment="0" applyProtection="0">
      <alignment vertical="center"/>
    </xf>
    <xf numFmtId="0" fontId="53" fillId="2" borderId="0" applyNumberFormat="0" applyBorder="0" applyAlignment="0" applyProtection="0">
      <alignment vertical="center"/>
    </xf>
    <xf numFmtId="0" fontId="53" fillId="2" borderId="0" applyNumberFormat="0" applyBorder="0" applyAlignment="0" applyProtection="0">
      <alignment vertical="center"/>
    </xf>
    <xf numFmtId="0" fontId="53" fillId="2" borderId="0" applyNumberFormat="0" applyBorder="0" applyAlignment="0" applyProtection="0">
      <alignment vertical="center"/>
    </xf>
    <xf numFmtId="0" fontId="46" fillId="2" borderId="0" applyNumberFormat="0" applyBorder="0" applyAlignment="0" applyProtection="0">
      <alignment vertical="center"/>
    </xf>
    <xf numFmtId="0" fontId="53" fillId="2" borderId="0" applyNumberFormat="0" applyBorder="0" applyAlignment="0" applyProtection="0">
      <alignment vertical="center"/>
    </xf>
    <xf numFmtId="0" fontId="46" fillId="2" borderId="0" applyNumberFormat="0" applyBorder="0" applyAlignment="0" applyProtection="0">
      <alignment vertical="center"/>
    </xf>
    <xf numFmtId="0" fontId="3" fillId="0" borderId="0"/>
    <xf numFmtId="0" fontId="91" fillId="0" borderId="0"/>
    <xf numFmtId="0" fontId="53" fillId="2" borderId="0" applyNumberFormat="0" applyBorder="0" applyAlignment="0" applyProtection="0">
      <alignment vertical="center"/>
    </xf>
    <xf numFmtId="0" fontId="46" fillId="8" borderId="0" applyNumberFormat="0" applyBorder="0" applyAlignment="0" applyProtection="0">
      <alignment vertical="center"/>
    </xf>
    <xf numFmtId="0" fontId="46" fillId="2" borderId="0" applyNumberFormat="0" applyBorder="0" applyAlignment="0" applyProtection="0">
      <alignment vertical="center"/>
    </xf>
    <xf numFmtId="0" fontId="91" fillId="0" borderId="0"/>
    <xf numFmtId="0" fontId="13" fillId="0" borderId="0">
      <alignment vertical="center"/>
    </xf>
    <xf numFmtId="0" fontId="53" fillId="2" borderId="0" applyNumberFormat="0" applyBorder="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13" fillId="0" borderId="0">
      <alignment vertical="center"/>
    </xf>
    <xf numFmtId="0" fontId="53" fillId="2" borderId="0" applyNumberFormat="0" applyBorder="0" applyAlignment="0" applyProtection="0">
      <alignment vertical="center"/>
    </xf>
    <xf numFmtId="0" fontId="46" fillId="2" borderId="0" applyNumberFormat="0" applyBorder="0" applyAlignment="0" applyProtection="0">
      <alignment vertical="center"/>
    </xf>
    <xf numFmtId="0" fontId="91" fillId="0" borderId="0">
      <alignment vertical="center"/>
    </xf>
    <xf numFmtId="0" fontId="13" fillId="0" borderId="0">
      <alignment vertical="center"/>
    </xf>
    <xf numFmtId="0" fontId="53" fillId="2" borderId="0" applyNumberFormat="0" applyBorder="0" applyAlignment="0" applyProtection="0">
      <alignment vertical="center"/>
    </xf>
    <xf numFmtId="0" fontId="91" fillId="0" borderId="0"/>
    <xf numFmtId="0" fontId="91" fillId="0" borderId="0"/>
    <xf numFmtId="0" fontId="27" fillId="0" borderId="0">
      <alignment vertical="center"/>
    </xf>
    <xf numFmtId="0" fontId="27" fillId="0" borderId="0">
      <alignment vertical="center"/>
    </xf>
    <xf numFmtId="0" fontId="53" fillId="2" borderId="0" applyNumberFormat="0" applyBorder="0" applyAlignment="0" applyProtection="0">
      <alignment vertical="center"/>
    </xf>
    <xf numFmtId="0" fontId="91" fillId="0" borderId="0"/>
    <xf numFmtId="0" fontId="13" fillId="0" borderId="0">
      <alignment vertical="center"/>
    </xf>
    <xf numFmtId="0" fontId="53" fillId="2" borderId="0" applyNumberFormat="0" applyBorder="0" applyAlignment="0" applyProtection="0">
      <alignment vertical="center"/>
    </xf>
    <xf numFmtId="0" fontId="47" fillId="5" borderId="0" applyNumberFormat="0" applyBorder="0" applyAlignment="0" applyProtection="0">
      <alignment vertical="center"/>
    </xf>
    <xf numFmtId="0" fontId="91" fillId="0" borderId="0"/>
    <xf numFmtId="0" fontId="53" fillId="2" borderId="0" applyNumberFormat="0" applyBorder="0" applyAlignment="0" applyProtection="0">
      <alignment vertical="center"/>
    </xf>
    <xf numFmtId="0" fontId="91" fillId="0" borderId="0"/>
    <xf numFmtId="0" fontId="53" fillId="2" borderId="0" applyNumberFormat="0" applyBorder="0" applyAlignment="0" applyProtection="0">
      <alignment vertical="center"/>
    </xf>
    <xf numFmtId="0" fontId="91" fillId="0" borderId="0" applyNumberFormat="0" applyFont="0" applyFill="0" applyBorder="0" applyAlignment="0" applyProtection="0"/>
    <xf numFmtId="0" fontId="46" fillId="2" borderId="0" applyNumberFormat="0" applyBorder="0" applyAlignment="0" applyProtection="0">
      <alignment vertical="center"/>
    </xf>
    <xf numFmtId="0" fontId="91" fillId="0" borderId="0"/>
    <xf numFmtId="0" fontId="53" fillId="2" borderId="0" applyNumberFormat="0" applyBorder="0" applyAlignment="0" applyProtection="0">
      <alignment vertical="center"/>
    </xf>
    <xf numFmtId="0" fontId="91" fillId="0" borderId="0"/>
    <xf numFmtId="0" fontId="53" fillId="2" borderId="0" applyNumberFormat="0" applyBorder="0" applyAlignment="0" applyProtection="0">
      <alignment vertical="center"/>
    </xf>
    <xf numFmtId="0" fontId="91" fillId="0" borderId="0">
      <alignment vertical="center"/>
    </xf>
    <xf numFmtId="0" fontId="91" fillId="0" borderId="0">
      <alignment vertical="center"/>
    </xf>
    <xf numFmtId="0" fontId="53" fillId="2" borderId="0" applyNumberFormat="0" applyBorder="0" applyAlignment="0" applyProtection="0">
      <alignment vertical="center"/>
    </xf>
    <xf numFmtId="0" fontId="53" fillId="2" borderId="0" applyNumberFormat="0" applyBorder="0" applyAlignment="0" applyProtection="0">
      <alignment vertical="center"/>
    </xf>
    <xf numFmtId="0" fontId="46" fillId="2" borderId="0" applyNumberFormat="0" applyBorder="0" applyAlignment="0" applyProtection="0">
      <alignment vertical="center"/>
    </xf>
    <xf numFmtId="0" fontId="91" fillId="0" borderId="0"/>
    <xf numFmtId="0" fontId="91" fillId="0" borderId="0"/>
    <xf numFmtId="0" fontId="53" fillId="2" borderId="0" applyNumberFormat="0" applyBorder="0" applyAlignment="0" applyProtection="0">
      <alignment vertical="center"/>
    </xf>
    <xf numFmtId="0" fontId="53" fillId="2" borderId="0" applyNumberFormat="0" applyBorder="0" applyAlignment="0" applyProtection="0">
      <alignment vertical="center"/>
    </xf>
    <xf numFmtId="0" fontId="53" fillId="2" borderId="0" applyNumberFormat="0" applyBorder="0" applyAlignment="0" applyProtection="0">
      <alignment vertical="center"/>
    </xf>
    <xf numFmtId="0" fontId="46" fillId="8" borderId="0" applyNumberFormat="0" applyBorder="0" applyAlignment="0" applyProtection="0">
      <alignment vertical="center"/>
    </xf>
    <xf numFmtId="0" fontId="46" fillId="2" borderId="0" applyNumberFormat="0" applyBorder="0" applyAlignment="0" applyProtection="0">
      <alignment vertical="center"/>
    </xf>
    <xf numFmtId="0" fontId="46" fillId="8" borderId="0" applyNumberFormat="0" applyBorder="0" applyAlignment="0" applyProtection="0">
      <alignment vertical="center"/>
    </xf>
    <xf numFmtId="0" fontId="91" fillId="0" borderId="0"/>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91" fillId="0" borderId="0"/>
    <xf numFmtId="0" fontId="46" fillId="2" borderId="0" applyNumberFormat="0" applyBorder="0" applyAlignment="0" applyProtection="0">
      <alignment vertical="center"/>
    </xf>
    <xf numFmtId="0" fontId="91" fillId="0" borderId="0"/>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47" fillId="5" borderId="0" applyNumberFormat="0" applyBorder="0" applyAlignment="0" applyProtection="0">
      <alignment vertical="center"/>
    </xf>
    <xf numFmtId="0" fontId="46" fillId="2" borderId="0" applyNumberFormat="0" applyBorder="0" applyAlignment="0" applyProtection="0">
      <alignment vertical="center"/>
    </xf>
    <xf numFmtId="0" fontId="47" fillId="5" borderId="0" applyNumberFormat="0" applyBorder="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71" fillId="2" borderId="0" applyNumberFormat="0" applyBorder="0" applyAlignment="0" applyProtection="0">
      <alignment vertical="center"/>
    </xf>
    <xf numFmtId="0" fontId="53" fillId="2" borderId="0" applyNumberFormat="0" applyBorder="0" applyAlignment="0" applyProtection="0">
      <alignment vertical="center"/>
    </xf>
    <xf numFmtId="0" fontId="91" fillId="0" borderId="0"/>
    <xf numFmtId="0" fontId="91" fillId="0" borderId="0"/>
    <xf numFmtId="0" fontId="46" fillId="8" borderId="0" applyNumberFormat="0" applyBorder="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91" fillId="0" borderId="0"/>
    <xf numFmtId="0" fontId="46" fillId="2" borderId="0" applyNumberFormat="0" applyBorder="0" applyAlignment="0" applyProtection="0">
      <alignment vertical="center"/>
    </xf>
    <xf numFmtId="0" fontId="91" fillId="0" borderId="0" applyNumberFormat="0" applyFont="0" applyFill="0" applyBorder="0" applyAlignment="0" applyProtection="0"/>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91" fillId="0" borderId="0"/>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46" fillId="8" borderId="0" applyNumberFormat="0" applyBorder="0" applyAlignment="0" applyProtection="0">
      <alignment vertical="center"/>
    </xf>
    <xf numFmtId="0" fontId="46" fillId="2" borderId="0" applyNumberFormat="0" applyBorder="0" applyAlignment="0" applyProtection="0">
      <alignment vertical="center"/>
    </xf>
    <xf numFmtId="0" fontId="46" fillId="8" borderId="0" applyNumberFormat="0" applyBorder="0" applyAlignment="0" applyProtection="0">
      <alignment vertical="center"/>
    </xf>
    <xf numFmtId="0" fontId="91" fillId="0" borderId="0"/>
    <xf numFmtId="0" fontId="46" fillId="8" borderId="0" applyNumberFormat="0" applyBorder="0" applyAlignment="0" applyProtection="0">
      <alignment vertical="center"/>
    </xf>
    <xf numFmtId="0" fontId="46" fillId="2" borderId="0" applyNumberFormat="0" applyBorder="0" applyAlignment="0" applyProtection="0">
      <alignment vertical="center"/>
    </xf>
    <xf numFmtId="0" fontId="46" fillId="8" borderId="0" applyNumberFormat="0" applyBorder="0" applyAlignment="0" applyProtection="0">
      <alignment vertical="center"/>
    </xf>
    <xf numFmtId="0" fontId="46" fillId="2" borderId="0" applyNumberFormat="0" applyBorder="0" applyAlignment="0" applyProtection="0">
      <alignment vertical="center"/>
    </xf>
    <xf numFmtId="0" fontId="91" fillId="0" borderId="0"/>
    <xf numFmtId="0" fontId="91" fillId="0" borderId="0"/>
    <xf numFmtId="0" fontId="46" fillId="8" borderId="0" applyNumberFormat="0" applyBorder="0" applyAlignment="0" applyProtection="0">
      <alignment vertical="center"/>
    </xf>
    <xf numFmtId="0" fontId="46" fillId="8" borderId="0" applyNumberFormat="0" applyBorder="0" applyAlignment="0" applyProtection="0">
      <alignment vertical="center"/>
    </xf>
    <xf numFmtId="0" fontId="46" fillId="8" borderId="0" applyNumberFormat="0" applyBorder="0" applyAlignment="0" applyProtection="0">
      <alignment vertical="center"/>
    </xf>
    <xf numFmtId="0" fontId="46" fillId="8" borderId="0" applyNumberFormat="0" applyBorder="0" applyAlignment="0" applyProtection="0">
      <alignment vertical="center"/>
    </xf>
    <xf numFmtId="0" fontId="47" fillId="5" borderId="0" applyNumberFormat="0" applyBorder="0" applyAlignment="0" applyProtection="0">
      <alignment vertical="center"/>
    </xf>
    <xf numFmtId="0" fontId="46" fillId="8" borderId="0" applyNumberFormat="0" applyBorder="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46" fillId="8" borderId="0" applyNumberFormat="0" applyBorder="0" applyAlignment="0" applyProtection="0">
      <alignment vertical="center"/>
    </xf>
    <xf numFmtId="0" fontId="46" fillId="8" borderId="0" applyNumberFormat="0" applyBorder="0" applyAlignment="0" applyProtection="0">
      <alignment vertical="center"/>
    </xf>
    <xf numFmtId="0" fontId="47" fillId="5" borderId="0" applyNumberFormat="0" applyBorder="0" applyAlignment="0" applyProtection="0">
      <alignment vertical="center"/>
    </xf>
    <xf numFmtId="0" fontId="91" fillId="0" borderId="0"/>
    <xf numFmtId="0" fontId="87" fillId="14" borderId="0" applyNumberFormat="0" applyBorder="0" applyAlignment="0" applyProtection="0">
      <alignment vertical="center"/>
    </xf>
    <xf numFmtId="0" fontId="46" fillId="2" borderId="0" applyNumberFormat="0" applyBorder="0" applyAlignment="0" applyProtection="0">
      <alignment vertical="center"/>
    </xf>
    <xf numFmtId="0" fontId="46" fillId="8" borderId="0" applyNumberFormat="0" applyBorder="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47" fillId="5" borderId="0" applyNumberFormat="0" applyBorder="0" applyAlignment="0" applyProtection="0">
      <alignment vertical="center"/>
    </xf>
    <xf numFmtId="0" fontId="46" fillId="2" borderId="0" applyNumberFormat="0" applyBorder="0" applyAlignment="0" applyProtection="0">
      <alignment vertical="center"/>
    </xf>
    <xf numFmtId="0" fontId="46" fillId="8" borderId="0" applyNumberFormat="0" applyBorder="0" applyAlignment="0" applyProtection="0">
      <alignment vertical="center"/>
    </xf>
    <xf numFmtId="0" fontId="91" fillId="0" borderId="0" applyNumberFormat="0" applyFont="0" applyFill="0" applyBorder="0" applyAlignment="0" applyProtection="0"/>
    <xf numFmtId="0" fontId="91" fillId="0" borderId="0" applyNumberFormat="0" applyFont="0" applyFill="0" applyBorder="0" applyAlignment="0" applyProtection="0"/>
    <xf numFmtId="0" fontId="46" fillId="2" borderId="0" applyNumberFormat="0" applyBorder="0" applyAlignment="0" applyProtection="0">
      <alignment vertical="center"/>
    </xf>
    <xf numFmtId="0" fontId="46" fillId="8" borderId="0" applyNumberFormat="0" applyBorder="0" applyAlignment="0" applyProtection="0">
      <alignment vertical="center"/>
    </xf>
    <xf numFmtId="0" fontId="46" fillId="2" borderId="0" applyNumberFormat="0" applyBorder="0" applyAlignment="0" applyProtection="0">
      <alignment vertical="center"/>
    </xf>
    <xf numFmtId="0" fontId="61" fillId="20" borderId="0" applyNumberFormat="0" applyBorder="0" applyAlignment="0" applyProtection="0"/>
    <xf numFmtId="0" fontId="91" fillId="0" borderId="0" applyNumberFormat="0" applyFont="0" applyFill="0" applyBorder="0" applyAlignment="0" applyProtection="0"/>
    <xf numFmtId="0" fontId="46" fillId="8" borderId="0" applyNumberFormat="0" applyBorder="0" applyAlignment="0" applyProtection="0">
      <alignment vertical="center"/>
    </xf>
    <xf numFmtId="0" fontId="46" fillId="8" borderId="0" applyNumberFormat="0" applyBorder="0" applyAlignment="0" applyProtection="0">
      <alignment vertical="center"/>
    </xf>
    <xf numFmtId="0" fontId="46" fillId="8" borderId="0" applyNumberFormat="0" applyBorder="0" applyAlignment="0" applyProtection="0">
      <alignment vertical="center"/>
    </xf>
    <xf numFmtId="0" fontId="46" fillId="8" borderId="0" applyNumberFormat="0" applyBorder="0" applyAlignment="0" applyProtection="0">
      <alignment vertical="center"/>
    </xf>
    <xf numFmtId="0" fontId="46" fillId="2" borderId="0" applyNumberFormat="0" applyBorder="0" applyAlignment="0" applyProtection="0">
      <alignment vertical="center"/>
    </xf>
    <xf numFmtId="0" fontId="46" fillId="8" borderId="0" applyNumberFormat="0" applyBorder="0" applyAlignment="0" applyProtection="0">
      <alignment vertical="center"/>
    </xf>
    <xf numFmtId="0" fontId="91" fillId="0" borderId="0"/>
    <xf numFmtId="0" fontId="46" fillId="8" borderId="0" applyNumberFormat="0" applyBorder="0" applyAlignment="0" applyProtection="0">
      <alignment vertical="center"/>
    </xf>
    <xf numFmtId="0" fontId="60" fillId="2" borderId="0" applyNumberFormat="0" applyBorder="0" applyAlignment="0" applyProtection="0">
      <alignment vertical="center"/>
    </xf>
    <xf numFmtId="0" fontId="46" fillId="8" borderId="0" applyNumberFormat="0" applyBorder="0" applyAlignment="0" applyProtection="0">
      <alignment vertical="center"/>
    </xf>
    <xf numFmtId="0" fontId="46" fillId="8" borderId="0" applyNumberFormat="0" applyBorder="0" applyAlignment="0" applyProtection="0">
      <alignment vertical="center"/>
    </xf>
    <xf numFmtId="0" fontId="46" fillId="8" borderId="0" applyNumberFormat="0" applyBorder="0" applyAlignment="0" applyProtection="0">
      <alignment vertical="center"/>
    </xf>
    <xf numFmtId="0" fontId="46" fillId="8" borderId="0" applyNumberFormat="0" applyBorder="0" applyAlignment="0" applyProtection="0">
      <alignment vertical="center"/>
    </xf>
    <xf numFmtId="0" fontId="46" fillId="2" borderId="0" applyNumberFormat="0" applyBorder="0" applyAlignment="0" applyProtection="0">
      <alignment vertical="center"/>
    </xf>
    <xf numFmtId="0" fontId="91" fillId="0" borderId="0"/>
    <xf numFmtId="0" fontId="46" fillId="2" borderId="0" applyNumberFormat="0" applyBorder="0" applyAlignment="0" applyProtection="0">
      <alignment vertical="center"/>
    </xf>
    <xf numFmtId="0" fontId="46" fillId="8" borderId="0" applyNumberFormat="0" applyBorder="0" applyAlignment="0" applyProtection="0">
      <alignment vertical="center"/>
    </xf>
    <xf numFmtId="0" fontId="46" fillId="2" borderId="0" applyNumberFormat="0" applyBorder="0" applyAlignment="0" applyProtection="0">
      <alignment vertical="center"/>
    </xf>
    <xf numFmtId="0" fontId="91" fillId="0" borderId="0"/>
    <xf numFmtId="0" fontId="46" fillId="8" borderId="0" applyNumberFormat="0" applyBorder="0" applyAlignment="0" applyProtection="0">
      <alignment vertical="center"/>
    </xf>
    <xf numFmtId="0" fontId="46" fillId="8" borderId="0" applyNumberFormat="0" applyBorder="0" applyAlignment="0" applyProtection="0">
      <alignment vertical="center"/>
    </xf>
    <xf numFmtId="0" fontId="46" fillId="8" borderId="0" applyNumberFormat="0" applyBorder="0" applyAlignment="0" applyProtection="0">
      <alignment vertical="center"/>
    </xf>
    <xf numFmtId="0" fontId="46" fillId="8" borderId="0" applyNumberFormat="0" applyBorder="0" applyAlignment="0" applyProtection="0">
      <alignment vertical="center"/>
    </xf>
    <xf numFmtId="0" fontId="91" fillId="0" borderId="0"/>
    <xf numFmtId="0" fontId="46" fillId="8" borderId="0" applyNumberFormat="0" applyBorder="0" applyAlignment="0" applyProtection="0">
      <alignment vertical="center"/>
    </xf>
    <xf numFmtId="0" fontId="46" fillId="8" borderId="0" applyNumberFormat="0" applyBorder="0" applyAlignment="0" applyProtection="0">
      <alignment vertical="center"/>
    </xf>
    <xf numFmtId="0" fontId="46" fillId="2" borderId="0" applyNumberFormat="0" applyBorder="0" applyAlignment="0" applyProtection="0">
      <alignment vertical="center"/>
    </xf>
    <xf numFmtId="0" fontId="46" fillId="8" borderId="0" applyNumberFormat="0" applyBorder="0" applyAlignment="0" applyProtection="0">
      <alignment vertical="center"/>
    </xf>
    <xf numFmtId="0" fontId="91" fillId="0" borderId="0"/>
    <xf numFmtId="0" fontId="47" fillId="14" borderId="0" applyNumberFormat="0" applyBorder="0" applyAlignment="0" applyProtection="0">
      <alignment vertical="center"/>
    </xf>
    <xf numFmtId="0" fontId="46" fillId="8" borderId="0" applyNumberFormat="0" applyBorder="0" applyAlignment="0" applyProtection="0">
      <alignment vertical="center"/>
    </xf>
    <xf numFmtId="0" fontId="46" fillId="8" borderId="0" applyNumberFormat="0" applyBorder="0" applyAlignment="0" applyProtection="0">
      <alignment vertical="center"/>
    </xf>
    <xf numFmtId="0" fontId="91" fillId="0" borderId="0"/>
    <xf numFmtId="0" fontId="46" fillId="8" borderId="0" applyNumberFormat="0" applyBorder="0" applyAlignment="0" applyProtection="0">
      <alignment vertical="center"/>
    </xf>
    <xf numFmtId="0" fontId="46" fillId="8" borderId="0" applyNumberFormat="0" applyBorder="0" applyAlignment="0" applyProtection="0">
      <alignment vertical="center"/>
    </xf>
    <xf numFmtId="0" fontId="46" fillId="2" borderId="0" applyNumberFormat="0" applyBorder="0" applyAlignment="0" applyProtection="0">
      <alignment vertical="center"/>
    </xf>
    <xf numFmtId="0" fontId="46" fillId="8" borderId="0" applyNumberFormat="0" applyBorder="0" applyAlignment="0" applyProtection="0">
      <alignment vertical="center"/>
    </xf>
    <xf numFmtId="0" fontId="91" fillId="0" borderId="0" applyNumberFormat="0" applyFont="0" applyFill="0" applyBorder="0" applyAlignment="0" applyProtection="0"/>
    <xf numFmtId="0" fontId="46" fillId="8" borderId="0" applyNumberFormat="0" applyBorder="0" applyAlignment="0" applyProtection="0">
      <alignment vertical="center"/>
    </xf>
    <xf numFmtId="0" fontId="91" fillId="0" borderId="0"/>
    <xf numFmtId="0" fontId="46" fillId="2" borderId="0" applyNumberFormat="0" applyBorder="0" applyAlignment="0" applyProtection="0">
      <alignment vertical="center"/>
    </xf>
    <xf numFmtId="0" fontId="46" fillId="8" borderId="0" applyNumberFormat="0" applyBorder="0" applyAlignment="0" applyProtection="0">
      <alignment vertical="center"/>
    </xf>
    <xf numFmtId="0" fontId="46" fillId="2" borderId="0" applyNumberFormat="0" applyBorder="0" applyAlignment="0" applyProtection="0">
      <alignment vertical="center"/>
    </xf>
    <xf numFmtId="0" fontId="46" fillId="8" borderId="0" applyNumberFormat="0" applyBorder="0" applyAlignment="0" applyProtection="0">
      <alignment vertical="center"/>
    </xf>
    <xf numFmtId="0" fontId="46" fillId="2" borderId="0" applyNumberFormat="0" applyBorder="0" applyAlignment="0" applyProtection="0">
      <alignment vertical="center"/>
    </xf>
    <xf numFmtId="0" fontId="46" fillId="8" borderId="0" applyNumberFormat="0" applyBorder="0" applyAlignment="0" applyProtection="0">
      <alignment vertical="center"/>
    </xf>
    <xf numFmtId="0" fontId="46" fillId="8" borderId="0" applyNumberFormat="0" applyBorder="0" applyAlignment="0" applyProtection="0">
      <alignment vertical="center"/>
    </xf>
    <xf numFmtId="0" fontId="91" fillId="0" borderId="0"/>
    <xf numFmtId="0" fontId="46" fillId="8" borderId="0" applyNumberFormat="0" applyBorder="0" applyAlignment="0" applyProtection="0">
      <alignment vertical="center"/>
    </xf>
    <xf numFmtId="0" fontId="46" fillId="8" borderId="0" applyNumberFormat="0" applyBorder="0" applyAlignment="0" applyProtection="0">
      <alignment vertical="center"/>
    </xf>
    <xf numFmtId="0" fontId="46" fillId="8" borderId="0" applyNumberFormat="0" applyBorder="0" applyAlignment="0" applyProtection="0">
      <alignment vertical="center"/>
    </xf>
    <xf numFmtId="0" fontId="46" fillId="8" borderId="0" applyNumberFormat="0" applyBorder="0" applyAlignment="0" applyProtection="0">
      <alignment vertical="center"/>
    </xf>
    <xf numFmtId="0" fontId="46" fillId="8" borderId="0" applyNumberFormat="0" applyBorder="0" applyAlignment="0" applyProtection="0">
      <alignment vertical="center"/>
    </xf>
    <xf numFmtId="0" fontId="60" fillId="2" borderId="0" applyNumberFormat="0" applyBorder="0" applyAlignment="0" applyProtection="0">
      <alignment vertical="center"/>
    </xf>
    <xf numFmtId="0" fontId="46" fillId="8" borderId="0" applyNumberFormat="0" applyBorder="0" applyAlignment="0" applyProtection="0">
      <alignment vertical="center"/>
    </xf>
    <xf numFmtId="0" fontId="46" fillId="8" borderId="0" applyNumberFormat="0" applyBorder="0" applyAlignment="0" applyProtection="0">
      <alignment vertical="center"/>
    </xf>
    <xf numFmtId="0" fontId="91" fillId="0" borderId="0"/>
    <xf numFmtId="0" fontId="46" fillId="2" borderId="0" applyNumberFormat="0" applyBorder="0" applyAlignment="0" applyProtection="0">
      <alignment vertical="center"/>
    </xf>
    <xf numFmtId="0" fontId="91" fillId="0" borderId="0"/>
    <xf numFmtId="0" fontId="46" fillId="2" borderId="0" applyNumberFormat="0" applyBorder="0" applyAlignment="0" applyProtection="0">
      <alignment vertical="center"/>
    </xf>
    <xf numFmtId="0" fontId="46" fillId="8" borderId="0" applyNumberFormat="0" applyBorder="0" applyAlignment="0" applyProtection="0">
      <alignment vertical="center"/>
    </xf>
    <xf numFmtId="0" fontId="46" fillId="8" borderId="0" applyNumberFormat="0" applyBorder="0" applyAlignment="0" applyProtection="0">
      <alignment vertical="center"/>
    </xf>
    <xf numFmtId="0" fontId="46" fillId="2" borderId="0" applyNumberFormat="0" applyBorder="0" applyAlignment="0" applyProtection="0">
      <alignment vertical="center"/>
    </xf>
    <xf numFmtId="0" fontId="46" fillId="8" borderId="0" applyNumberFormat="0" applyBorder="0" applyAlignment="0" applyProtection="0">
      <alignment vertical="center"/>
    </xf>
    <xf numFmtId="0" fontId="47" fillId="5" borderId="0" applyNumberFormat="0" applyBorder="0" applyAlignment="0" applyProtection="0">
      <alignment vertical="center"/>
    </xf>
    <xf numFmtId="0" fontId="46" fillId="8" borderId="0" applyNumberFormat="0" applyBorder="0" applyAlignment="0" applyProtection="0">
      <alignment vertical="center"/>
    </xf>
    <xf numFmtId="0" fontId="46" fillId="2" borderId="0" applyNumberFormat="0" applyBorder="0" applyAlignment="0" applyProtection="0">
      <alignment vertical="center"/>
    </xf>
    <xf numFmtId="0" fontId="63" fillId="8" borderId="0" applyNumberFormat="0" applyBorder="0" applyAlignment="0" applyProtection="0">
      <alignment vertical="center"/>
    </xf>
    <xf numFmtId="0" fontId="46" fillId="8" borderId="0" applyNumberFormat="0" applyBorder="0" applyAlignment="0" applyProtection="0">
      <alignment vertical="center"/>
    </xf>
    <xf numFmtId="0" fontId="63" fillId="8" borderId="0" applyNumberFormat="0" applyBorder="0" applyAlignment="0" applyProtection="0">
      <alignment vertical="center"/>
    </xf>
    <xf numFmtId="0" fontId="27" fillId="0" borderId="0">
      <alignment vertical="center"/>
    </xf>
    <xf numFmtId="0" fontId="27" fillId="0" borderId="0">
      <alignment vertical="center"/>
    </xf>
    <xf numFmtId="0" fontId="46" fillId="8" borderId="0" applyNumberFormat="0" applyBorder="0" applyAlignment="0" applyProtection="0">
      <alignment vertical="center"/>
    </xf>
    <xf numFmtId="0" fontId="46" fillId="8" borderId="0" applyNumberFormat="0" applyBorder="0" applyAlignment="0" applyProtection="0">
      <alignment vertical="center"/>
    </xf>
    <xf numFmtId="0" fontId="46" fillId="2" borderId="0" applyNumberFormat="0" applyBorder="0" applyAlignment="0" applyProtection="0">
      <alignment vertical="center"/>
    </xf>
    <xf numFmtId="0" fontId="63" fillId="2" borderId="0" applyNumberFormat="0" applyBorder="0" applyAlignment="0" applyProtection="0">
      <alignment vertical="center"/>
    </xf>
    <xf numFmtId="0" fontId="46" fillId="8" borderId="0" applyNumberFormat="0" applyBorder="0" applyAlignment="0" applyProtection="0">
      <alignment vertical="center"/>
    </xf>
    <xf numFmtId="0" fontId="63" fillId="8" borderId="0" applyNumberFormat="0" applyBorder="0" applyAlignment="0" applyProtection="0">
      <alignment vertical="center"/>
    </xf>
    <xf numFmtId="0" fontId="46" fillId="8" borderId="0" applyNumberFormat="0" applyBorder="0" applyAlignment="0" applyProtection="0">
      <alignment vertical="center"/>
    </xf>
    <xf numFmtId="0" fontId="46" fillId="8" borderId="0" applyNumberFormat="0" applyBorder="0" applyAlignment="0" applyProtection="0">
      <alignment vertical="center"/>
    </xf>
    <xf numFmtId="0" fontId="91" fillId="0" borderId="0"/>
    <xf numFmtId="0" fontId="46" fillId="8" borderId="0" applyNumberFormat="0" applyBorder="0" applyAlignment="0" applyProtection="0">
      <alignment vertical="center"/>
    </xf>
    <xf numFmtId="0" fontId="46" fillId="8" borderId="0" applyNumberFormat="0" applyBorder="0" applyAlignment="0" applyProtection="0">
      <alignment vertical="center"/>
    </xf>
    <xf numFmtId="0" fontId="46" fillId="2" borderId="0" applyNumberFormat="0" applyBorder="0" applyAlignment="0" applyProtection="0">
      <alignment vertical="center"/>
    </xf>
    <xf numFmtId="0" fontId="46" fillId="8" borderId="0" applyNumberFormat="0" applyBorder="0" applyAlignment="0" applyProtection="0">
      <alignment vertical="center"/>
    </xf>
    <xf numFmtId="0" fontId="46" fillId="2" borderId="0" applyNumberFormat="0" applyBorder="0" applyAlignment="0" applyProtection="0">
      <alignment vertical="center"/>
    </xf>
    <xf numFmtId="0" fontId="46" fillId="8" borderId="0" applyNumberFormat="0" applyBorder="0" applyAlignment="0" applyProtection="0">
      <alignment vertical="center"/>
    </xf>
    <xf numFmtId="0" fontId="91" fillId="0" borderId="0"/>
    <xf numFmtId="0" fontId="46" fillId="2" borderId="0" applyNumberFormat="0" applyBorder="0" applyAlignment="0" applyProtection="0">
      <alignment vertical="center"/>
    </xf>
    <xf numFmtId="0" fontId="46" fillId="8" borderId="0" applyNumberFormat="0" applyBorder="0" applyAlignment="0" applyProtection="0">
      <alignment vertical="center"/>
    </xf>
    <xf numFmtId="0" fontId="91" fillId="0" borderId="0"/>
    <xf numFmtId="0" fontId="46" fillId="8" borderId="0" applyNumberFormat="0" applyBorder="0" applyAlignment="0" applyProtection="0">
      <alignment vertical="center"/>
    </xf>
    <xf numFmtId="0" fontId="46" fillId="8" borderId="0" applyNumberFormat="0" applyBorder="0" applyAlignment="0" applyProtection="0">
      <alignment vertical="center"/>
    </xf>
    <xf numFmtId="0" fontId="47" fillId="5" borderId="0" applyNumberFormat="0" applyBorder="0" applyAlignment="0" applyProtection="0">
      <alignment vertical="center"/>
    </xf>
    <xf numFmtId="0" fontId="46" fillId="8" borderId="0" applyNumberFormat="0" applyBorder="0" applyAlignment="0" applyProtection="0">
      <alignment vertical="center"/>
    </xf>
    <xf numFmtId="0" fontId="46" fillId="2" borderId="0" applyNumberFormat="0" applyBorder="0" applyAlignment="0" applyProtection="0">
      <alignment vertical="center"/>
    </xf>
    <xf numFmtId="0" fontId="91" fillId="0" borderId="0"/>
    <xf numFmtId="0" fontId="46" fillId="2" borderId="0" applyNumberFormat="0" applyBorder="0" applyAlignment="0" applyProtection="0">
      <alignment vertical="center"/>
    </xf>
    <xf numFmtId="0" fontId="47" fillId="5" borderId="0" applyNumberFormat="0" applyBorder="0" applyAlignment="0" applyProtection="0">
      <alignment vertical="center"/>
    </xf>
    <xf numFmtId="0" fontId="46" fillId="2" borderId="0" applyNumberFormat="0" applyBorder="0" applyAlignment="0" applyProtection="0">
      <alignment vertical="center"/>
    </xf>
    <xf numFmtId="0" fontId="60" fillId="2" borderId="0" applyNumberFormat="0" applyBorder="0" applyAlignment="0" applyProtection="0">
      <alignment vertical="center"/>
    </xf>
    <xf numFmtId="0" fontId="27" fillId="0" borderId="0">
      <alignment vertical="center"/>
    </xf>
    <xf numFmtId="0" fontId="27" fillId="0" borderId="0">
      <alignment vertical="center"/>
    </xf>
    <xf numFmtId="0" fontId="46" fillId="8" borderId="0" applyNumberFormat="0" applyBorder="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3" fillId="0" borderId="0"/>
    <xf numFmtId="0" fontId="3" fillId="0" borderId="0"/>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91" fillId="0" borderId="0" applyNumberFormat="0" applyFont="0" applyFill="0" applyBorder="0" applyAlignment="0" applyProtection="0"/>
    <xf numFmtId="0" fontId="46" fillId="8" borderId="0" applyNumberFormat="0" applyBorder="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91" fillId="0" borderId="0"/>
    <xf numFmtId="0" fontId="60" fillId="2" borderId="0" applyNumberFormat="0" applyBorder="0" applyAlignment="0" applyProtection="0">
      <alignment vertical="center"/>
    </xf>
    <xf numFmtId="0" fontId="46" fillId="2" borderId="0" applyNumberFormat="0" applyBorder="0" applyAlignment="0" applyProtection="0">
      <alignment vertical="center"/>
    </xf>
    <xf numFmtId="0" fontId="63" fillId="8" borderId="0" applyNumberFormat="0" applyBorder="0" applyAlignment="0" applyProtection="0">
      <alignment vertical="center"/>
    </xf>
    <xf numFmtId="0" fontId="46" fillId="2" borderId="0" applyNumberFormat="0" applyBorder="0" applyAlignment="0" applyProtection="0">
      <alignment vertical="center"/>
    </xf>
    <xf numFmtId="0" fontId="53" fillId="2" borderId="0" applyNumberFormat="0" applyBorder="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91" fillId="0" borderId="0"/>
    <xf numFmtId="0" fontId="91" fillId="0" borderId="0"/>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71" fillId="2" borderId="0" applyNumberFormat="0" applyBorder="0" applyAlignment="0" applyProtection="0">
      <alignment vertical="center"/>
    </xf>
    <xf numFmtId="0" fontId="46" fillId="2" borderId="0" applyNumberFormat="0" applyBorder="0" applyAlignment="0" applyProtection="0">
      <alignment vertical="center"/>
    </xf>
    <xf numFmtId="0" fontId="91" fillId="0" borderId="0"/>
    <xf numFmtId="0" fontId="53" fillId="2" borderId="0" applyNumberFormat="0" applyBorder="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46" fillId="8" borderId="0" applyNumberFormat="0" applyBorder="0" applyAlignment="0" applyProtection="0">
      <alignment vertical="center"/>
    </xf>
    <xf numFmtId="0" fontId="46" fillId="2" borderId="0" applyNumberFormat="0" applyBorder="0" applyAlignment="0" applyProtection="0">
      <alignment vertical="center"/>
    </xf>
    <xf numFmtId="0" fontId="91" fillId="0" borderId="0" applyNumberFormat="0" applyFont="0" applyFill="0" applyBorder="0" applyAlignment="0" applyProtection="0"/>
    <xf numFmtId="0" fontId="46" fillId="2" borderId="0" applyNumberFormat="0" applyBorder="0" applyAlignment="0" applyProtection="0">
      <alignment vertical="center"/>
    </xf>
    <xf numFmtId="0" fontId="91" fillId="0" borderId="0" applyNumberFormat="0" applyFont="0" applyFill="0" applyBorder="0" applyAlignment="0" applyProtection="0"/>
    <xf numFmtId="0" fontId="46" fillId="8" borderId="0" applyNumberFormat="0" applyBorder="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3" fillId="0" borderId="0"/>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91" fillId="0" borderId="0"/>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91" fillId="0" borderId="0"/>
    <xf numFmtId="0" fontId="46" fillId="2" borderId="0" applyNumberFormat="0" applyBorder="0" applyAlignment="0" applyProtection="0">
      <alignment vertical="center"/>
    </xf>
    <xf numFmtId="0" fontId="47" fillId="5" borderId="0" applyNumberFormat="0" applyBorder="0" applyAlignment="0" applyProtection="0">
      <alignment vertical="center"/>
    </xf>
    <xf numFmtId="0" fontId="46" fillId="2" borderId="0" applyNumberFormat="0" applyBorder="0" applyAlignment="0" applyProtection="0">
      <alignment vertical="center"/>
    </xf>
    <xf numFmtId="0" fontId="91" fillId="0" borderId="0"/>
    <xf numFmtId="0" fontId="74" fillId="5" borderId="0" applyNumberFormat="0" applyBorder="0" applyAlignment="0" applyProtection="0">
      <alignment vertical="center"/>
    </xf>
    <xf numFmtId="0" fontId="46" fillId="2" borderId="0" applyNumberFormat="0" applyBorder="0" applyAlignment="0" applyProtection="0">
      <alignment vertical="center"/>
    </xf>
    <xf numFmtId="0" fontId="74" fillId="5" borderId="0" applyNumberFormat="0" applyBorder="0" applyAlignment="0" applyProtection="0">
      <alignment vertical="center"/>
    </xf>
    <xf numFmtId="0" fontId="46" fillId="2" borderId="0" applyNumberFormat="0" applyBorder="0" applyAlignment="0" applyProtection="0">
      <alignment vertical="center"/>
    </xf>
    <xf numFmtId="0" fontId="91" fillId="0" borderId="0" applyNumberFormat="0" applyFont="0" applyFill="0" applyBorder="0" applyAlignment="0" applyProtection="0"/>
    <xf numFmtId="0" fontId="91" fillId="0" borderId="0"/>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46" fillId="8" borderId="0" applyNumberFormat="0" applyBorder="0" applyAlignment="0" applyProtection="0">
      <alignment vertical="center"/>
    </xf>
    <xf numFmtId="0" fontId="60" fillId="2" borderId="0" applyNumberFormat="0" applyBorder="0" applyAlignment="0" applyProtection="0">
      <alignment vertical="center"/>
    </xf>
    <xf numFmtId="0" fontId="46" fillId="8" borderId="0" applyNumberFormat="0" applyBorder="0" applyAlignment="0" applyProtection="0">
      <alignment vertical="center"/>
    </xf>
    <xf numFmtId="0" fontId="91" fillId="0" borderId="0"/>
    <xf numFmtId="0" fontId="46" fillId="2" borderId="0" applyNumberFormat="0" applyBorder="0" applyAlignment="0" applyProtection="0">
      <alignment vertical="center"/>
    </xf>
    <xf numFmtId="0" fontId="46" fillId="8" borderId="0" applyNumberFormat="0" applyBorder="0" applyAlignment="0" applyProtection="0">
      <alignment vertical="center"/>
    </xf>
    <xf numFmtId="0" fontId="13" fillId="0" borderId="0">
      <alignment vertical="center"/>
    </xf>
    <xf numFmtId="0" fontId="46" fillId="8" borderId="0" applyNumberFormat="0" applyBorder="0" applyAlignment="0" applyProtection="0">
      <alignment vertical="center"/>
    </xf>
    <xf numFmtId="0" fontId="13" fillId="0" borderId="0">
      <alignment vertical="center"/>
    </xf>
    <xf numFmtId="0" fontId="46" fillId="8" borderId="0" applyNumberFormat="0" applyBorder="0" applyAlignment="0" applyProtection="0">
      <alignment vertical="center"/>
    </xf>
    <xf numFmtId="0" fontId="91" fillId="0" borderId="0"/>
    <xf numFmtId="0" fontId="13" fillId="0" borderId="0">
      <alignment vertical="center"/>
    </xf>
    <xf numFmtId="0" fontId="46" fillId="8" borderId="0" applyNumberFormat="0" applyBorder="0" applyAlignment="0" applyProtection="0">
      <alignment vertical="center"/>
    </xf>
    <xf numFmtId="0" fontId="91" fillId="0" borderId="0"/>
    <xf numFmtId="0" fontId="91" fillId="0" borderId="0"/>
    <xf numFmtId="0" fontId="46" fillId="8" borderId="0" applyNumberFormat="0" applyBorder="0" applyAlignment="0" applyProtection="0">
      <alignment vertical="center"/>
    </xf>
    <xf numFmtId="0" fontId="46" fillId="2" borderId="0" applyNumberFormat="0" applyBorder="0" applyAlignment="0" applyProtection="0">
      <alignment vertical="center"/>
    </xf>
    <xf numFmtId="0" fontId="46" fillId="8" borderId="0" applyNumberFormat="0" applyBorder="0" applyAlignment="0" applyProtection="0">
      <alignment vertical="center"/>
    </xf>
    <xf numFmtId="0" fontId="91" fillId="0" borderId="0"/>
    <xf numFmtId="0" fontId="91" fillId="0" borderId="0"/>
    <xf numFmtId="0" fontId="46" fillId="8" borderId="0" applyNumberFormat="0" applyBorder="0" applyAlignment="0" applyProtection="0">
      <alignment vertical="center"/>
    </xf>
    <xf numFmtId="0" fontId="91" fillId="0" borderId="0" applyNumberFormat="0" applyFont="0" applyFill="0" applyBorder="0" applyAlignment="0" applyProtection="0"/>
    <xf numFmtId="0" fontId="46" fillId="8" borderId="0" applyNumberFormat="0" applyBorder="0" applyAlignment="0" applyProtection="0">
      <alignment vertical="center"/>
    </xf>
    <xf numFmtId="0" fontId="46" fillId="2" borderId="0" applyNumberFormat="0" applyBorder="0" applyAlignment="0" applyProtection="0">
      <alignment vertical="center"/>
    </xf>
    <xf numFmtId="43" fontId="91" fillId="0" borderId="0" applyFont="0" applyFill="0" applyBorder="0" applyAlignment="0" applyProtection="0"/>
    <xf numFmtId="0" fontId="91" fillId="0" borderId="0" applyNumberFormat="0" applyFont="0" applyFill="0" applyBorder="0" applyAlignment="0" applyProtection="0"/>
    <xf numFmtId="0" fontId="53" fillId="8" borderId="0" applyNumberFormat="0" applyBorder="0" applyAlignment="0" applyProtection="0">
      <alignment vertical="center"/>
    </xf>
    <xf numFmtId="0" fontId="91" fillId="0" borderId="0"/>
    <xf numFmtId="0" fontId="46" fillId="8" borderId="0" applyNumberFormat="0" applyBorder="0" applyAlignment="0" applyProtection="0">
      <alignment vertical="center"/>
    </xf>
    <xf numFmtId="0" fontId="3" fillId="0" borderId="0"/>
    <xf numFmtId="0" fontId="46" fillId="8" borderId="0" applyNumberFormat="0" applyBorder="0" applyAlignment="0" applyProtection="0">
      <alignment vertical="center"/>
    </xf>
    <xf numFmtId="0" fontId="46" fillId="8" borderId="0" applyNumberFormat="0" applyBorder="0" applyAlignment="0" applyProtection="0">
      <alignment vertical="center"/>
    </xf>
    <xf numFmtId="0" fontId="46" fillId="2" borderId="0" applyNumberFormat="0" applyBorder="0" applyAlignment="0" applyProtection="0">
      <alignment vertical="center"/>
    </xf>
    <xf numFmtId="0" fontId="46" fillId="8" borderId="0" applyNumberFormat="0" applyBorder="0" applyAlignment="0" applyProtection="0">
      <alignment vertical="center"/>
    </xf>
    <xf numFmtId="0" fontId="46" fillId="2" borderId="0" applyNumberFormat="0" applyBorder="0" applyAlignment="0" applyProtection="0">
      <alignment vertical="center"/>
    </xf>
    <xf numFmtId="0" fontId="46" fillId="8" borderId="0" applyNumberFormat="0" applyBorder="0" applyAlignment="0" applyProtection="0">
      <alignment vertical="center"/>
    </xf>
    <xf numFmtId="0" fontId="91" fillId="0" borderId="0" applyNumberFormat="0" applyFont="0" applyFill="0" applyBorder="0" applyAlignment="0" applyProtection="0"/>
    <xf numFmtId="0" fontId="46" fillId="8" borderId="0" applyNumberFormat="0" applyBorder="0" applyAlignment="0" applyProtection="0">
      <alignment vertical="center"/>
    </xf>
    <xf numFmtId="0" fontId="46" fillId="2" borderId="0" applyNumberFormat="0" applyBorder="0" applyAlignment="0" applyProtection="0">
      <alignment vertical="center"/>
    </xf>
    <xf numFmtId="0" fontId="46" fillId="8" borderId="0" applyNumberFormat="0" applyBorder="0" applyAlignment="0" applyProtection="0">
      <alignment vertical="center"/>
    </xf>
    <xf numFmtId="0" fontId="91" fillId="0" borderId="0"/>
    <xf numFmtId="0" fontId="46" fillId="8" borderId="0" applyNumberFormat="0" applyBorder="0" applyAlignment="0" applyProtection="0">
      <alignment vertical="center"/>
    </xf>
    <xf numFmtId="0" fontId="46" fillId="8" borderId="0" applyNumberFormat="0" applyBorder="0" applyAlignment="0" applyProtection="0">
      <alignment vertical="center"/>
    </xf>
    <xf numFmtId="0" fontId="91" fillId="0" borderId="0"/>
    <xf numFmtId="0" fontId="46" fillId="8" borderId="0" applyNumberFormat="0" applyBorder="0" applyAlignment="0" applyProtection="0">
      <alignment vertical="center"/>
    </xf>
    <xf numFmtId="0" fontId="61" fillId="20" borderId="0" applyNumberFormat="0" applyBorder="0" applyAlignment="0" applyProtection="0"/>
    <xf numFmtId="0" fontId="91" fillId="0" borderId="0"/>
    <xf numFmtId="0" fontId="46" fillId="8" borderId="0" applyNumberFormat="0" applyBorder="0" applyAlignment="0" applyProtection="0">
      <alignment vertical="center"/>
    </xf>
    <xf numFmtId="0" fontId="91" fillId="0" borderId="0"/>
    <xf numFmtId="0" fontId="46" fillId="8" borderId="0" applyNumberFormat="0" applyBorder="0" applyAlignment="0" applyProtection="0">
      <alignment vertical="center"/>
    </xf>
    <xf numFmtId="0" fontId="46" fillId="2" borderId="0" applyNumberFormat="0" applyBorder="0" applyAlignment="0" applyProtection="0">
      <alignment vertical="center"/>
    </xf>
    <xf numFmtId="0" fontId="46" fillId="8" borderId="0" applyNumberFormat="0" applyBorder="0" applyAlignment="0" applyProtection="0">
      <alignment vertical="center"/>
    </xf>
    <xf numFmtId="0" fontId="46" fillId="2" borderId="0" applyNumberFormat="0" applyBorder="0" applyAlignment="0" applyProtection="0">
      <alignment vertical="center"/>
    </xf>
    <xf numFmtId="0" fontId="46" fillId="8" borderId="0" applyNumberFormat="0" applyBorder="0" applyAlignment="0" applyProtection="0">
      <alignment vertical="center"/>
    </xf>
    <xf numFmtId="0" fontId="46" fillId="8" borderId="0" applyNumberFormat="0" applyBorder="0" applyAlignment="0" applyProtection="0">
      <alignment vertical="center"/>
    </xf>
    <xf numFmtId="0" fontId="91" fillId="0" borderId="0" applyNumberFormat="0" applyFont="0" applyFill="0" applyBorder="0" applyAlignment="0" applyProtection="0"/>
    <xf numFmtId="0" fontId="53" fillId="2" borderId="0" applyNumberFormat="0" applyBorder="0" applyAlignment="0" applyProtection="0">
      <alignment vertical="center"/>
    </xf>
    <xf numFmtId="0" fontId="53" fillId="2" borderId="0" applyNumberFormat="0" applyBorder="0" applyAlignment="0" applyProtection="0">
      <alignment vertical="center"/>
    </xf>
    <xf numFmtId="0" fontId="46" fillId="8" borderId="0" applyNumberFormat="0" applyBorder="0" applyAlignment="0" applyProtection="0">
      <alignment vertical="center"/>
    </xf>
    <xf numFmtId="0" fontId="46" fillId="2" borderId="0" applyNumberFormat="0" applyBorder="0" applyAlignment="0" applyProtection="0">
      <alignment vertical="center"/>
    </xf>
    <xf numFmtId="0" fontId="46" fillId="8" borderId="0" applyNumberFormat="0" applyBorder="0" applyAlignment="0" applyProtection="0">
      <alignment vertical="center"/>
    </xf>
    <xf numFmtId="0" fontId="53" fillId="2" borderId="0" applyNumberFormat="0" applyBorder="0" applyAlignment="0" applyProtection="0">
      <alignment vertical="center"/>
    </xf>
    <xf numFmtId="0" fontId="46" fillId="8" borderId="0" applyNumberFormat="0" applyBorder="0" applyAlignment="0" applyProtection="0">
      <alignment vertical="center"/>
    </xf>
    <xf numFmtId="0" fontId="46" fillId="8" borderId="0" applyNumberFormat="0" applyBorder="0" applyAlignment="0" applyProtection="0">
      <alignment vertical="center"/>
    </xf>
    <xf numFmtId="0" fontId="54" fillId="4" borderId="1" applyNumberFormat="0" applyAlignment="0" applyProtection="0">
      <alignment vertical="center"/>
    </xf>
    <xf numFmtId="0" fontId="23" fillId="38" borderId="0" applyNumberFormat="0" applyBorder="0" applyAlignment="0" applyProtection="0"/>
    <xf numFmtId="0" fontId="91" fillId="0" borderId="0" applyNumberFormat="0" applyFont="0" applyFill="0" applyBorder="0" applyAlignment="0" applyProtection="0"/>
    <xf numFmtId="0" fontId="91" fillId="0" borderId="0"/>
    <xf numFmtId="0" fontId="46" fillId="8" borderId="0" applyNumberFormat="0" applyBorder="0" applyAlignment="0" applyProtection="0">
      <alignment vertical="center"/>
    </xf>
    <xf numFmtId="0" fontId="46" fillId="8" borderId="0" applyNumberFormat="0" applyBorder="0" applyAlignment="0" applyProtection="0">
      <alignment vertical="center"/>
    </xf>
    <xf numFmtId="0" fontId="46" fillId="2" borderId="0" applyNumberFormat="0" applyBorder="0" applyAlignment="0" applyProtection="0">
      <alignment vertical="center"/>
    </xf>
    <xf numFmtId="0" fontId="46" fillId="8" borderId="0" applyNumberFormat="0" applyBorder="0" applyAlignment="0" applyProtection="0">
      <alignment vertical="center"/>
    </xf>
    <xf numFmtId="0" fontId="46" fillId="8" borderId="0" applyNumberFormat="0" applyBorder="0" applyAlignment="0" applyProtection="0">
      <alignment vertical="center"/>
    </xf>
    <xf numFmtId="0" fontId="46" fillId="8" borderId="0" applyNumberFormat="0" applyBorder="0" applyAlignment="0" applyProtection="0">
      <alignment vertical="center"/>
    </xf>
    <xf numFmtId="0" fontId="91" fillId="0" borderId="0"/>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46" fillId="8" borderId="0" applyNumberFormat="0" applyBorder="0" applyAlignment="0" applyProtection="0">
      <alignment vertical="center"/>
    </xf>
    <xf numFmtId="0" fontId="46" fillId="2" borderId="0" applyNumberFormat="0" applyBorder="0" applyAlignment="0" applyProtection="0">
      <alignment vertical="center"/>
    </xf>
    <xf numFmtId="0" fontId="46" fillId="8" borderId="0" applyNumberFormat="0" applyBorder="0" applyAlignment="0" applyProtection="0">
      <alignment vertical="center"/>
    </xf>
    <xf numFmtId="0" fontId="91" fillId="0" borderId="0"/>
    <xf numFmtId="0" fontId="91" fillId="0" borderId="0"/>
    <xf numFmtId="0" fontId="46" fillId="8" borderId="0" applyNumberFormat="0" applyBorder="0" applyAlignment="0" applyProtection="0">
      <alignment vertical="center"/>
    </xf>
    <xf numFmtId="0" fontId="46" fillId="8" borderId="0" applyNumberFormat="0" applyBorder="0" applyAlignment="0" applyProtection="0">
      <alignment vertical="center"/>
    </xf>
    <xf numFmtId="0" fontId="61" fillId="2" borderId="0" applyNumberFormat="0" applyBorder="0" applyAlignment="0" applyProtection="0"/>
    <xf numFmtId="0" fontId="46" fillId="2" borderId="0" applyNumberFormat="0" applyBorder="0" applyAlignment="0" applyProtection="0">
      <alignment vertical="center"/>
    </xf>
    <xf numFmtId="0" fontId="46" fillId="8" borderId="0" applyNumberFormat="0" applyBorder="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91" fillId="0" borderId="0"/>
    <xf numFmtId="0" fontId="46" fillId="8" borderId="0" applyNumberFormat="0" applyBorder="0" applyAlignment="0" applyProtection="0">
      <alignment vertical="center"/>
    </xf>
    <xf numFmtId="0" fontId="46" fillId="8" borderId="0" applyNumberFormat="0" applyBorder="0" applyAlignment="0" applyProtection="0">
      <alignment vertical="center"/>
    </xf>
    <xf numFmtId="0" fontId="46" fillId="8" borderId="0" applyNumberFormat="0" applyBorder="0" applyAlignment="0" applyProtection="0">
      <alignment vertical="center"/>
    </xf>
    <xf numFmtId="0" fontId="47" fillId="5" borderId="0" applyNumberFormat="0" applyBorder="0" applyAlignment="0" applyProtection="0">
      <alignment vertical="center"/>
    </xf>
    <xf numFmtId="0" fontId="46" fillId="8" borderId="0" applyNumberFormat="0" applyBorder="0" applyAlignment="0" applyProtection="0">
      <alignment vertical="center"/>
    </xf>
    <xf numFmtId="0" fontId="46" fillId="2" borderId="0" applyNumberFormat="0" applyBorder="0" applyAlignment="0" applyProtection="0">
      <alignment vertical="center"/>
    </xf>
    <xf numFmtId="0" fontId="46" fillId="8" borderId="0" applyNumberFormat="0" applyBorder="0" applyAlignment="0" applyProtection="0">
      <alignment vertical="center"/>
    </xf>
    <xf numFmtId="0" fontId="46" fillId="8" borderId="0" applyNumberFormat="0" applyBorder="0" applyAlignment="0" applyProtection="0">
      <alignment vertical="center"/>
    </xf>
    <xf numFmtId="0" fontId="91" fillId="0" borderId="0" applyNumberFormat="0" applyFont="0" applyFill="0" applyBorder="0" applyAlignment="0" applyProtection="0"/>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91" fillId="0" borderId="0"/>
    <xf numFmtId="0" fontId="46" fillId="8" borderId="0" applyNumberFormat="0" applyBorder="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46" fillId="8" borderId="0" applyNumberFormat="0" applyBorder="0" applyAlignment="0" applyProtection="0">
      <alignment vertical="center"/>
    </xf>
    <xf numFmtId="0" fontId="46" fillId="8" borderId="0" applyNumberFormat="0" applyBorder="0" applyAlignment="0" applyProtection="0">
      <alignment vertical="center"/>
    </xf>
    <xf numFmtId="0" fontId="46" fillId="8" borderId="0" applyNumberFormat="0" applyBorder="0" applyAlignment="0" applyProtection="0">
      <alignment vertical="center"/>
    </xf>
    <xf numFmtId="0" fontId="46" fillId="8" borderId="0" applyNumberFormat="0" applyBorder="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91" fillId="0" borderId="0"/>
    <xf numFmtId="0" fontId="47" fillId="5" borderId="0" applyNumberFormat="0" applyBorder="0" applyAlignment="0" applyProtection="0">
      <alignment vertical="center"/>
    </xf>
    <xf numFmtId="0" fontId="13" fillId="0" borderId="0">
      <alignment vertical="center"/>
    </xf>
    <xf numFmtId="0" fontId="46" fillId="8" borderId="0" applyNumberFormat="0" applyBorder="0" applyAlignment="0" applyProtection="0">
      <alignment vertical="center"/>
    </xf>
    <xf numFmtId="0" fontId="46" fillId="8" borderId="0" applyNumberFormat="0" applyBorder="0" applyAlignment="0" applyProtection="0">
      <alignment vertical="center"/>
    </xf>
    <xf numFmtId="0" fontId="46" fillId="8" borderId="0" applyNumberFormat="0" applyBorder="0" applyAlignment="0" applyProtection="0">
      <alignment vertical="center"/>
    </xf>
    <xf numFmtId="0" fontId="53" fillId="8" borderId="0" applyNumberFormat="0" applyBorder="0" applyAlignment="0" applyProtection="0">
      <alignment vertical="center"/>
    </xf>
    <xf numFmtId="0" fontId="53" fillId="8" borderId="0" applyNumberFormat="0" applyBorder="0" applyAlignment="0" applyProtection="0">
      <alignment vertical="center"/>
    </xf>
    <xf numFmtId="0" fontId="91" fillId="0" borderId="0" applyNumberFormat="0" applyFont="0" applyFill="0" applyBorder="0" applyAlignment="0" applyProtection="0"/>
    <xf numFmtId="0" fontId="91" fillId="0" borderId="0" applyNumberFormat="0" applyFont="0" applyFill="0" applyBorder="0" applyAlignment="0" applyProtection="0"/>
    <xf numFmtId="0" fontId="53" fillId="8" borderId="0" applyNumberFormat="0" applyBorder="0" applyAlignment="0" applyProtection="0">
      <alignment vertical="center"/>
    </xf>
    <xf numFmtId="0" fontId="46" fillId="2" borderId="0" applyNumberFormat="0" applyBorder="0" applyAlignment="0" applyProtection="0">
      <alignment vertical="center"/>
    </xf>
    <xf numFmtId="0" fontId="53" fillId="8" borderId="0" applyNumberFormat="0" applyBorder="0" applyAlignment="0" applyProtection="0">
      <alignment vertical="center"/>
    </xf>
    <xf numFmtId="0" fontId="47" fillId="5" borderId="0" applyNumberFormat="0" applyBorder="0" applyAlignment="0" applyProtection="0">
      <alignment vertical="center"/>
    </xf>
    <xf numFmtId="0" fontId="53" fillId="8" borderId="0" applyNumberFormat="0" applyBorder="0" applyAlignment="0" applyProtection="0">
      <alignment vertical="center"/>
    </xf>
    <xf numFmtId="0" fontId="46" fillId="2" borderId="0" applyNumberFormat="0" applyBorder="0" applyAlignment="0" applyProtection="0">
      <alignment vertical="center"/>
    </xf>
    <xf numFmtId="0" fontId="53" fillId="8" borderId="0" applyNumberFormat="0" applyBorder="0" applyAlignment="0" applyProtection="0">
      <alignment vertical="center"/>
    </xf>
    <xf numFmtId="0" fontId="53" fillId="8" borderId="0" applyNumberFormat="0" applyBorder="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91" fillId="0" borderId="0"/>
    <xf numFmtId="0" fontId="53" fillId="8" borderId="0" applyNumberFormat="0" applyBorder="0" applyAlignment="0" applyProtection="0">
      <alignment vertical="center"/>
    </xf>
    <xf numFmtId="0" fontId="91" fillId="0" borderId="0" applyNumberFormat="0" applyFont="0" applyFill="0" applyBorder="0" applyAlignment="0" applyProtection="0"/>
    <xf numFmtId="0" fontId="91" fillId="0" borderId="0"/>
    <xf numFmtId="0" fontId="53" fillId="8" borderId="0" applyNumberFormat="0" applyBorder="0" applyAlignment="0" applyProtection="0">
      <alignment vertical="center"/>
    </xf>
    <xf numFmtId="0" fontId="53" fillId="8" borderId="0" applyNumberFormat="0" applyBorder="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53" fillId="8" borderId="0" applyNumberFormat="0" applyBorder="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91" fillId="0" borderId="0" applyNumberFormat="0" applyFont="0" applyFill="0" applyBorder="0" applyAlignment="0" applyProtection="0"/>
    <xf numFmtId="0" fontId="53" fillId="8" borderId="0" applyNumberFormat="0" applyBorder="0" applyAlignment="0" applyProtection="0">
      <alignment vertical="center"/>
    </xf>
    <xf numFmtId="0" fontId="46" fillId="2" borderId="0" applyNumberFormat="0" applyBorder="0" applyAlignment="0" applyProtection="0">
      <alignment vertical="center"/>
    </xf>
    <xf numFmtId="0" fontId="53" fillId="8" borderId="0" applyNumberFormat="0" applyBorder="0" applyAlignment="0" applyProtection="0">
      <alignment vertical="center"/>
    </xf>
    <xf numFmtId="0" fontId="91" fillId="0" borderId="0"/>
    <xf numFmtId="0" fontId="46" fillId="2" borderId="0" applyNumberFormat="0" applyBorder="0" applyAlignment="0" applyProtection="0">
      <alignment vertical="center"/>
    </xf>
    <xf numFmtId="0" fontId="61" fillId="20" borderId="0" applyNumberFormat="0" applyBorder="0" applyAlignment="0" applyProtection="0"/>
    <xf numFmtId="0" fontId="61" fillId="20" borderId="0" applyNumberFormat="0" applyBorder="0" applyAlignment="0" applyProtection="0"/>
    <xf numFmtId="0" fontId="61" fillId="20" borderId="0" applyNumberFormat="0" applyBorder="0" applyAlignment="0" applyProtection="0"/>
    <xf numFmtId="0" fontId="91" fillId="0" borderId="0"/>
    <xf numFmtId="0" fontId="61" fillId="20" borderId="0" applyNumberFormat="0" applyBorder="0" applyAlignment="0" applyProtection="0"/>
    <xf numFmtId="0" fontId="91" fillId="0" borderId="0"/>
    <xf numFmtId="0" fontId="91" fillId="0" borderId="0">
      <alignment vertical="center"/>
    </xf>
    <xf numFmtId="0" fontId="91" fillId="0" borderId="0">
      <alignment vertical="center"/>
    </xf>
    <xf numFmtId="0" fontId="61" fillId="2" borderId="0" applyNumberFormat="0" applyBorder="0" applyAlignment="0" applyProtection="0"/>
    <xf numFmtId="0" fontId="47" fillId="5" borderId="0" applyNumberFormat="0" applyBorder="0" applyAlignment="0" applyProtection="0">
      <alignment vertical="center"/>
    </xf>
    <xf numFmtId="0" fontId="46" fillId="8" borderId="0" applyNumberFormat="0" applyBorder="0" applyAlignment="0" applyProtection="0">
      <alignment vertical="center"/>
    </xf>
    <xf numFmtId="0" fontId="46" fillId="2" borderId="0" applyNumberFormat="0" applyBorder="0" applyAlignment="0" applyProtection="0">
      <alignment vertical="center"/>
    </xf>
    <xf numFmtId="0" fontId="47" fillId="5" borderId="0" applyNumberFormat="0" applyBorder="0" applyAlignment="0" applyProtection="0">
      <alignment vertical="center"/>
    </xf>
    <xf numFmtId="0" fontId="46" fillId="8" borderId="0" applyNumberFormat="0" applyBorder="0" applyAlignment="0" applyProtection="0">
      <alignment vertical="center"/>
    </xf>
    <xf numFmtId="0" fontId="91" fillId="0" borderId="0"/>
    <xf numFmtId="0" fontId="46" fillId="8" borderId="0" applyNumberFormat="0" applyBorder="0" applyAlignment="0" applyProtection="0">
      <alignment vertical="center"/>
    </xf>
    <xf numFmtId="0" fontId="46" fillId="8" borderId="0" applyNumberFormat="0" applyBorder="0" applyAlignment="0" applyProtection="0">
      <alignment vertical="center"/>
    </xf>
    <xf numFmtId="0" fontId="46" fillId="2" borderId="0" applyNumberFormat="0" applyBorder="0" applyAlignment="0" applyProtection="0">
      <alignment vertical="center"/>
    </xf>
    <xf numFmtId="0" fontId="91" fillId="0" borderId="0"/>
    <xf numFmtId="0" fontId="53" fillId="8" borderId="0" applyNumberFormat="0" applyBorder="0" applyAlignment="0" applyProtection="0">
      <alignment vertical="center"/>
    </xf>
    <xf numFmtId="0" fontId="91" fillId="0" borderId="0"/>
    <xf numFmtId="0" fontId="46" fillId="8" borderId="0" applyNumberFormat="0" applyBorder="0" applyAlignment="0" applyProtection="0">
      <alignment vertical="center"/>
    </xf>
    <xf numFmtId="0" fontId="46" fillId="2" borderId="0" applyNumberFormat="0" applyBorder="0" applyAlignment="0" applyProtection="0">
      <alignment vertical="center"/>
    </xf>
    <xf numFmtId="0" fontId="46" fillId="8" borderId="0" applyNumberFormat="0" applyBorder="0" applyAlignment="0" applyProtection="0">
      <alignment vertical="center"/>
    </xf>
    <xf numFmtId="0" fontId="91" fillId="0" borderId="0"/>
    <xf numFmtId="0" fontId="3" fillId="0" borderId="0"/>
    <xf numFmtId="0" fontId="46" fillId="2" borderId="0" applyNumberFormat="0" applyBorder="0" applyAlignment="0" applyProtection="0">
      <alignment vertical="center"/>
    </xf>
    <xf numFmtId="0" fontId="47" fillId="5" borderId="0" applyNumberFormat="0" applyBorder="0" applyAlignment="0" applyProtection="0">
      <alignment vertical="center"/>
    </xf>
    <xf numFmtId="0" fontId="46" fillId="8" borderId="0" applyNumberFormat="0" applyBorder="0" applyAlignment="0" applyProtection="0">
      <alignment vertical="center"/>
    </xf>
    <xf numFmtId="0" fontId="47" fillId="5" borderId="0" applyNumberFormat="0" applyBorder="0" applyAlignment="0" applyProtection="0">
      <alignment vertical="center"/>
    </xf>
    <xf numFmtId="0" fontId="46" fillId="8" borderId="0" applyNumberFormat="0" applyBorder="0" applyAlignment="0" applyProtection="0">
      <alignment vertical="center"/>
    </xf>
    <xf numFmtId="0" fontId="91" fillId="0" borderId="0"/>
    <xf numFmtId="0" fontId="91" fillId="0" borderId="0" applyNumberFormat="0" applyFont="0" applyFill="0" applyBorder="0" applyAlignment="0" applyProtection="0"/>
    <xf numFmtId="0" fontId="91" fillId="0" borderId="0"/>
    <xf numFmtId="0" fontId="46" fillId="8" borderId="0" applyNumberFormat="0" applyBorder="0" applyAlignment="0" applyProtection="0">
      <alignment vertical="center"/>
    </xf>
    <xf numFmtId="0" fontId="91" fillId="0" borderId="0" applyNumberFormat="0" applyFont="0" applyFill="0" applyBorder="0" applyAlignment="0" applyProtection="0"/>
    <xf numFmtId="0" fontId="46" fillId="8" borderId="0" applyNumberFormat="0" applyBorder="0" applyAlignment="0" applyProtection="0">
      <alignment vertical="center"/>
    </xf>
    <xf numFmtId="0" fontId="91" fillId="0" borderId="0"/>
    <xf numFmtId="0" fontId="46" fillId="8" borderId="0" applyNumberFormat="0" applyBorder="0" applyAlignment="0" applyProtection="0">
      <alignment vertical="center"/>
    </xf>
    <xf numFmtId="0" fontId="46" fillId="8" borderId="0" applyNumberFormat="0" applyBorder="0" applyAlignment="0" applyProtection="0">
      <alignment vertical="center"/>
    </xf>
    <xf numFmtId="0" fontId="68" fillId="5" borderId="0" applyNumberFormat="0" applyBorder="0" applyAlignment="0" applyProtection="0">
      <alignment vertical="center"/>
    </xf>
    <xf numFmtId="0" fontId="46" fillId="2" borderId="0" applyNumberFormat="0" applyBorder="0" applyAlignment="0" applyProtection="0">
      <alignment vertical="center"/>
    </xf>
    <xf numFmtId="0" fontId="47" fillId="5" borderId="0" applyNumberFormat="0" applyBorder="0" applyAlignment="0" applyProtection="0">
      <alignment vertical="center"/>
    </xf>
    <xf numFmtId="0" fontId="46" fillId="8" borderId="0" applyNumberFormat="0" applyBorder="0" applyAlignment="0" applyProtection="0">
      <alignment vertical="center"/>
    </xf>
    <xf numFmtId="0" fontId="46" fillId="8" borderId="0" applyNumberFormat="0" applyBorder="0" applyAlignment="0" applyProtection="0">
      <alignment vertical="center"/>
    </xf>
    <xf numFmtId="0" fontId="46" fillId="8" borderId="0" applyNumberFormat="0" applyBorder="0" applyAlignment="0" applyProtection="0">
      <alignment vertical="center"/>
    </xf>
    <xf numFmtId="0" fontId="46" fillId="2" borderId="0" applyNumberFormat="0" applyBorder="0" applyAlignment="0" applyProtection="0">
      <alignment vertical="center"/>
    </xf>
    <xf numFmtId="0" fontId="46" fillId="8" borderId="0" applyNumberFormat="0" applyBorder="0" applyAlignment="0" applyProtection="0">
      <alignment vertical="center"/>
    </xf>
    <xf numFmtId="0" fontId="46" fillId="2" borderId="0" applyNumberFormat="0" applyBorder="0" applyAlignment="0" applyProtection="0">
      <alignment vertical="center"/>
    </xf>
    <xf numFmtId="0" fontId="91" fillId="0" borderId="0"/>
    <xf numFmtId="0" fontId="46" fillId="8" borderId="0" applyNumberFormat="0" applyBorder="0" applyAlignment="0" applyProtection="0">
      <alignment vertical="center"/>
    </xf>
    <xf numFmtId="0" fontId="91" fillId="0" borderId="0" applyNumberFormat="0" applyFont="0" applyFill="0" applyBorder="0" applyAlignment="0" applyProtection="0"/>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91" fillId="0" borderId="0"/>
    <xf numFmtId="0" fontId="46" fillId="8" borderId="0" applyNumberFormat="0" applyBorder="0" applyAlignment="0" applyProtection="0">
      <alignment vertical="center"/>
    </xf>
    <xf numFmtId="0" fontId="60" fillId="2" borderId="0" applyNumberFormat="0" applyBorder="0" applyAlignment="0" applyProtection="0">
      <alignment vertical="center"/>
    </xf>
    <xf numFmtId="0" fontId="91" fillId="0" borderId="0"/>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46" fillId="8" borderId="0" applyNumberFormat="0" applyBorder="0" applyAlignment="0" applyProtection="0">
      <alignment vertical="center"/>
    </xf>
    <xf numFmtId="0" fontId="46" fillId="8" borderId="0" applyNumberFormat="0" applyBorder="0" applyAlignment="0" applyProtection="0">
      <alignment vertical="center"/>
    </xf>
    <xf numFmtId="0" fontId="46" fillId="2" borderId="0" applyNumberFormat="0" applyBorder="0" applyAlignment="0" applyProtection="0">
      <alignment vertical="center"/>
    </xf>
    <xf numFmtId="0" fontId="60" fillId="2" borderId="0" applyNumberFormat="0" applyBorder="0" applyAlignment="0" applyProtection="0">
      <alignment vertical="center"/>
    </xf>
    <xf numFmtId="0" fontId="91" fillId="0" borderId="0">
      <alignment vertical="center"/>
    </xf>
    <xf numFmtId="0" fontId="91" fillId="0" borderId="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91" fillId="0" borderId="0"/>
    <xf numFmtId="0" fontId="46" fillId="8" borderId="0" applyNumberFormat="0" applyBorder="0" applyAlignment="0" applyProtection="0">
      <alignment vertical="center"/>
    </xf>
    <xf numFmtId="0" fontId="46" fillId="2" borderId="0" applyNumberFormat="0" applyBorder="0" applyAlignment="0" applyProtection="0">
      <alignment vertical="center"/>
    </xf>
    <xf numFmtId="0" fontId="63" fillId="8" borderId="0" applyNumberFormat="0" applyBorder="0" applyAlignment="0" applyProtection="0">
      <alignment vertical="center"/>
    </xf>
    <xf numFmtId="0" fontId="63" fillId="8" borderId="0" applyNumberFormat="0" applyBorder="0" applyAlignment="0" applyProtection="0">
      <alignment vertical="center"/>
    </xf>
    <xf numFmtId="0" fontId="63" fillId="8" borderId="0" applyNumberFormat="0" applyBorder="0" applyAlignment="0" applyProtection="0">
      <alignment vertical="center"/>
    </xf>
    <xf numFmtId="0" fontId="63" fillId="8" borderId="0" applyNumberFormat="0" applyBorder="0" applyAlignment="0" applyProtection="0">
      <alignment vertical="center"/>
    </xf>
    <xf numFmtId="0" fontId="63" fillId="8" borderId="0" applyNumberFormat="0" applyBorder="0" applyAlignment="0" applyProtection="0">
      <alignment vertical="center"/>
    </xf>
  </cellStyleXfs>
  <cellXfs count="766">
    <xf numFmtId="0" fontId="0" fillId="0" borderId="0" xfId="0"/>
    <xf numFmtId="0" fontId="0" fillId="0" borderId="0" xfId="727" applyFont="1" applyFill="1" applyAlignment="1"/>
    <xf numFmtId="0" fontId="0" fillId="0" borderId="0" xfId="727" applyFont="1" applyFill="1" applyAlignment="1">
      <alignment vertical="center"/>
    </xf>
    <xf numFmtId="184" fontId="0" fillId="0" borderId="0" xfId="727" applyNumberFormat="1" applyFont="1" applyFill="1" applyAlignment="1">
      <alignment horizontal="right" vertical="center"/>
    </xf>
    <xf numFmtId="0" fontId="0" fillId="0" borderId="0" xfId="727" applyFont="1" applyFill="1" applyAlignment="1">
      <alignment horizontal="right" vertical="center"/>
    </xf>
    <xf numFmtId="184" fontId="1" fillId="0" borderId="17" xfId="107" applyNumberFormat="1" applyFont="1" applyFill="1" applyBorder="1" applyAlignment="1">
      <alignment horizontal="right" vertical="center"/>
    </xf>
    <xf numFmtId="0" fontId="2" fillId="0" borderId="0" xfId="727" applyFont="1" applyFill="1" applyAlignment="1">
      <alignment horizontal="center" vertical="center"/>
    </xf>
    <xf numFmtId="0" fontId="1" fillId="0" borderId="18" xfId="727" applyFont="1" applyFill="1" applyBorder="1" applyAlignment="1">
      <alignment horizontal="center" vertical="center" wrapText="1"/>
    </xf>
    <xf numFmtId="0" fontId="1" fillId="0" borderId="19" xfId="727" applyFont="1" applyFill="1" applyBorder="1" applyAlignment="1">
      <alignment horizontal="center" vertical="center" wrapText="1"/>
    </xf>
    <xf numFmtId="0" fontId="1" fillId="0" borderId="20" xfId="727" applyFont="1" applyFill="1" applyBorder="1" applyAlignment="1">
      <alignment horizontal="center" vertical="center" wrapText="1"/>
    </xf>
    <xf numFmtId="0" fontId="1" fillId="0" borderId="0" xfId="727" applyFont="1" applyFill="1" applyAlignment="1">
      <alignment horizontal="center" vertical="center" wrapText="1"/>
    </xf>
    <xf numFmtId="0" fontId="1" fillId="0" borderId="21" xfId="107" applyNumberFormat="1" applyFont="1" applyFill="1" applyBorder="1" applyAlignment="1">
      <alignment horizontal="center" vertical="center"/>
    </xf>
    <xf numFmtId="184" fontId="1" fillId="0" borderId="22" xfId="107" applyNumberFormat="1" applyFont="1" applyFill="1" applyBorder="1" applyAlignment="1">
      <alignment horizontal="right" vertical="center"/>
    </xf>
    <xf numFmtId="184" fontId="1" fillId="0" borderId="0" xfId="107" applyNumberFormat="1" applyFont="1" applyFill="1" applyAlignment="1">
      <alignment horizontal="right" vertical="center"/>
    </xf>
    <xf numFmtId="0" fontId="0" fillId="0" borderId="23" xfId="107" applyNumberFormat="1" applyFont="1" applyFill="1" applyBorder="1" applyAlignment="1">
      <alignment horizontal="left" vertical="center"/>
    </xf>
    <xf numFmtId="184" fontId="0" fillId="0" borderId="24" xfId="107" applyNumberFormat="1" applyFont="1" applyFill="1" applyBorder="1" applyAlignment="1">
      <alignment horizontal="right" vertical="center"/>
    </xf>
    <xf numFmtId="184" fontId="0" fillId="0" borderId="25" xfId="107" applyNumberFormat="1" applyFont="1" applyFill="1" applyBorder="1" applyAlignment="1">
      <alignment horizontal="right" vertical="center"/>
    </xf>
    <xf numFmtId="184" fontId="0" fillId="0" borderId="0" xfId="107" applyNumberFormat="1" applyFont="1" applyFill="1" applyAlignment="1">
      <alignment horizontal="right" vertical="center"/>
    </xf>
    <xf numFmtId="10" fontId="0" fillId="0" borderId="0" xfId="107" applyNumberFormat="1" applyFont="1" applyFill="1" applyAlignment="1">
      <alignment horizontal="right" vertical="center"/>
    </xf>
    <xf numFmtId="0" fontId="0" fillId="0" borderId="26" xfId="107" applyNumberFormat="1" applyFont="1" applyFill="1" applyBorder="1" applyAlignment="1">
      <alignment horizontal="left" vertical="center"/>
    </xf>
    <xf numFmtId="184" fontId="0" fillId="0" borderId="27" xfId="107" applyNumberFormat="1" applyFont="1" applyFill="1" applyBorder="1" applyAlignment="1">
      <alignment horizontal="right" vertical="center"/>
    </xf>
    <xf numFmtId="184" fontId="0" fillId="0" borderId="28" xfId="107" applyNumberFormat="1" applyFont="1" applyFill="1" applyBorder="1" applyAlignment="1">
      <alignment horizontal="right" vertical="center"/>
    </xf>
    <xf numFmtId="0" fontId="0" fillId="0" borderId="0" xfId="727" applyFont="1" applyFill="1" applyAlignment="1">
      <alignment horizontal="left" vertical="center" wrapText="1"/>
    </xf>
    <xf numFmtId="0" fontId="0" fillId="0" borderId="0" xfId="727" applyFont="1" applyFill="1" applyAlignment="1">
      <alignment horizontal="left" vertical="center" wrapText="1" indent="1"/>
    </xf>
    <xf numFmtId="0" fontId="0" fillId="0" borderId="0" xfId="727" applyFont="1" applyFill="1" applyAlignment="1">
      <alignment vertical="center" wrapText="1"/>
    </xf>
    <xf numFmtId="0" fontId="0" fillId="0" borderId="0" xfId="727" applyFont="1" applyFill="1" applyAlignment="1">
      <alignment wrapText="1"/>
    </xf>
    <xf numFmtId="0" fontId="3" fillId="0" borderId="0" xfId="111" applyFont="1" applyFill="1" applyAlignment="1">
      <alignment wrapText="1"/>
    </xf>
    <xf numFmtId="0" fontId="3" fillId="0" borderId="0" xfId="111" applyFont="1" applyFill="1"/>
    <xf numFmtId="0" fontId="3" fillId="0" borderId="0" xfId="111" applyFont="1" applyFill="1" applyAlignment="1">
      <alignment horizontal="left"/>
    </xf>
    <xf numFmtId="0" fontId="3" fillId="0" borderId="0" xfId="111" applyFont="1" applyFill="1" applyAlignment="1">
      <alignment vertical="center"/>
    </xf>
    <xf numFmtId="0" fontId="0" fillId="0" borderId="0" xfId="111" applyFont="1" applyFill="1" applyAlignment="1">
      <alignment horizontal="right"/>
    </xf>
    <xf numFmtId="0" fontId="0" fillId="0" borderId="0" xfId="111" applyFont="1" applyFill="1" applyAlignment="1">
      <alignment horizontal="right" vertical="center"/>
    </xf>
    <xf numFmtId="0" fontId="0" fillId="0" borderId="0" xfId="111" applyFont="1" applyFill="1" applyAlignment="1">
      <alignment horizontal="left" vertical="center"/>
    </xf>
    <xf numFmtId="0" fontId="2" fillId="0" borderId="0" xfId="111" applyFont="1" applyFill="1" applyAlignment="1">
      <alignment horizontal="center" vertical="center"/>
    </xf>
    <xf numFmtId="0" fontId="2" fillId="0" borderId="0" xfId="111" applyFont="1" applyFill="1" applyAlignment="1">
      <alignment horizontal="left" vertical="center"/>
    </xf>
    <xf numFmtId="0" fontId="1" fillId="0" borderId="18" xfId="111" applyFont="1" applyFill="1" applyBorder="1" applyAlignment="1">
      <alignment horizontal="center" vertical="center" wrapText="1"/>
    </xf>
    <xf numFmtId="0" fontId="1" fillId="0" borderId="19" xfId="111" applyFont="1" applyFill="1" applyBorder="1" applyAlignment="1">
      <alignment horizontal="center" vertical="center"/>
    </xf>
    <xf numFmtId="0" fontId="1" fillId="0" borderId="20" xfId="111" applyFont="1" applyFill="1" applyBorder="1" applyAlignment="1">
      <alignment horizontal="center" vertical="center"/>
    </xf>
    <xf numFmtId="0" fontId="1" fillId="0" borderId="0" xfId="111" applyFont="1" applyFill="1" applyAlignment="1">
      <alignment horizontal="center" vertical="center"/>
    </xf>
    <xf numFmtId="0" fontId="1" fillId="0" borderId="0" xfId="111" applyFont="1" applyFill="1" applyAlignment="1">
      <alignment horizontal="center" vertical="center" wrapText="1"/>
    </xf>
    <xf numFmtId="0" fontId="1" fillId="0" borderId="0" xfId="111" applyFont="1" applyFill="1" applyAlignment="1">
      <alignment horizontal="left" vertical="center"/>
    </xf>
    <xf numFmtId="0" fontId="0" fillId="0" borderId="0" xfId="111" applyFont="1" applyFill="1" applyAlignment="1">
      <alignment vertical="center" wrapText="1"/>
    </xf>
    <xf numFmtId="184" fontId="0" fillId="0" borderId="22" xfId="105" applyNumberFormat="1" applyFont="1" applyFill="1" applyBorder="1" applyAlignment="1" applyProtection="1">
      <alignment horizontal="right" vertical="center"/>
    </xf>
    <xf numFmtId="184" fontId="0" fillId="0" borderId="17" xfId="105" applyNumberFormat="1" applyFont="1" applyFill="1" applyBorder="1" applyAlignment="1" applyProtection="1">
      <alignment horizontal="right" vertical="center"/>
    </xf>
    <xf numFmtId="184" fontId="0" fillId="0" borderId="0" xfId="105" applyNumberFormat="1" applyFont="1" applyFill="1" applyAlignment="1" applyProtection="1">
      <alignment horizontal="right" vertical="center"/>
    </xf>
    <xf numFmtId="184" fontId="0" fillId="0" borderId="0" xfId="105" applyNumberFormat="1" applyFont="1" applyFill="1" applyAlignment="1" applyProtection="1">
      <alignment horizontal="left" vertical="center"/>
    </xf>
    <xf numFmtId="184" fontId="0" fillId="0" borderId="24" xfId="105" applyNumberFormat="1" applyFont="1" applyFill="1" applyBorder="1" applyAlignment="1" applyProtection="1">
      <alignment horizontal="right" vertical="center"/>
    </xf>
    <xf numFmtId="184" fontId="0" fillId="0" borderId="25" xfId="105" applyNumberFormat="1" applyFont="1" applyFill="1" applyBorder="1" applyAlignment="1" applyProtection="1">
      <alignment horizontal="right" vertical="center"/>
    </xf>
    <xf numFmtId="184" fontId="0" fillId="0" borderId="24" xfId="1473" applyNumberFormat="1" applyFont="1" applyFill="1" applyBorder="1" applyAlignment="1" applyProtection="1">
      <alignment horizontal="right" vertical="center"/>
    </xf>
    <xf numFmtId="0" fontId="0" fillId="0" borderId="30" xfId="111" applyFont="1" applyFill="1" applyBorder="1" applyAlignment="1">
      <alignment vertical="center" wrapText="1"/>
    </xf>
    <xf numFmtId="184" fontId="0" fillId="0" borderId="27" xfId="1473" applyNumberFormat="1" applyFont="1" applyFill="1" applyBorder="1" applyAlignment="1" applyProtection="1">
      <alignment horizontal="right" vertical="center"/>
    </xf>
    <xf numFmtId="184" fontId="0" fillId="0" borderId="27" xfId="105" applyNumberFormat="1" applyFont="1" applyFill="1" applyBorder="1" applyAlignment="1" applyProtection="1">
      <alignment horizontal="right" vertical="center"/>
    </xf>
    <xf numFmtId="184" fontId="0" fillId="0" borderId="28" xfId="105" applyNumberFormat="1" applyFont="1" applyFill="1" applyBorder="1" applyAlignment="1" applyProtection="1">
      <alignment horizontal="right" vertical="center"/>
    </xf>
    <xf numFmtId="184" fontId="0" fillId="0" borderId="22" xfId="1473" applyNumberFormat="1" applyFont="1" applyFill="1" applyBorder="1" applyAlignment="1" applyProtection="1">
      <alignment horizontal="right" vertical="center"/>
    </xf>
    <xf numFmtId="0" fontId="4" fillId="0" borderId="0" xfId="111" applyFont="1" applyFill="1"/>
    <xf numFmtId="0" fontId="4" fillId="0" borderId="0" xfId="111" applyFont="1" applyFill="1" applyAlignment="1">
      <alignment vertical="center"/>
    </xf>
    <xf numFmtId="0" fontId="0" fillId="0" borderId="29" xfId="111" applyFont="1" applyFill="1" applyBorder="1" applyAlignment="1">
      <alignment vertical="center" wrapText="1"/>
    </xf>
    <xf numFmtId="0" fontId="0" fillId="0" borderId="0" xfId="111" applyFont="1" applyFill="1" applyBorder="1" applyAlignment="1">
      <alignment vertical="center" wrapText="1"/>
    </xf>
    <xf numFmtId="184" fontId="0" fillId="0" borderId="24" xfId="106" applyNumberFormat="1" applyFont="1" applyFill="1" applyBorder="1" applyAlignment="1">
      <alignment horizontal="right" vertical="center"/>
    </xf>
    <xf numFmtId="0" fontId="5" fillId="0" borderId="0" xfId="111" applyFont="1" applyFill="1" applyAlignment="1">
      <alignment horizontal="left" vertical="center" wrapText="1"/>
    </xf>
    <xf numFmtId="0" fontId="5" fillId="0" borderId="0" xfId="111" applyFont="1" applyFill="1" applyAlignment="1">
      <alignment horizontal="left" vertical="center" wrapText="1" indent="1"/>
    </xf>
    <xf numFmtId="0" fontId="0" fillId="0" borderId="0" xfId="103" applyFont="1" applyFill="1" applyAlignment="1">
      <alignment vertical="center"/>
    </xf>
    <xf numFmtId="185" fontId="0" fillId="0" borderId="0" xfId="103" applyNumberFormat="1" applyFont="1" applyFill="1" applyAlignment="1">
      <alignment vertical="center"/>
    </xf>
    <xf numFmtId="10" fontId="0" fillId="0" borderId="0" xfId="103" applyNumberFormat="1" applyFont="1" applyFill="1" applyAlignment="1">
      <alignment vertical="center"/>
    </xf>
    <xf numFmtId="184" fontId="0" fillId="0" borderId="0" xfId="103" applyNumberFormat="1" applyFont="1" applyFill="1" applyAlignment="1">
      <alignment vertical="center"/>
    </xf>
    <xf numFmtId="185" fontId="0" fillId="0" borderId="0" xfId="103" applyNumberFormat="1" applyFont="1" applyFill="1" applyAlignment="1">
      <alignment horizontal="right" vertical="center"/>
    </xf>
    <xf numFmtId="0" fontId="0" fillId="0" borderId="0" xfId="103" applyFont="1" applyFill="1" applyAlignment="1">
      <alignment horizontal="left" vertical="center"/>
    </xf>
    <xf numFmtId="0" fontId="6" fillId="0" borderId="19" xfId="103" applyFont="1" applyFill="1" applyBorder="1" applyAlignment="1">
      <alignment horizontal="center" vertical="center" wrapText="1"/>
    </xf>
    <xf numFmtId="185" fontId="6" fillId="0" borderId="31" xfId="103" applyNumberFormat="1" applyFont="1" applyFill="1" applyBorder="1" applyAlignment="1">
      <alignment horizontal="center" vertical="center" wrapText="1"/>
    </xf>
    <xf numFmtId="0" fontId="0" fillId="0" borderId="0" xfId="103" applyFont="1" applyFill="1" applyAlignment="1">
      <alignment horizontal="center" vertical="center" wrapText="1"/>
    </xf>
    <xf numFmtId="0" fontId="6" fillId="0" borderId="10" xfId="103" applyFont="1" applyFill="1" applyBorder="1" applyAlignment="1">
      <alignment horizontal="center" vertical="center" wrapText="1"/>
    </xf>
    <xf numFmtId="185" fontId="6" fillId="0" borderId="33" xfId="103" applyNumberFormat="1" applyFont="1" applyFill="1" applyBorder="1" applyAlignment="1">
      <alignment horizontal="center" vertical="center" wrapText="1"/>
    </xf>
    <xf numFmtId="49" fontId="0" fillId="0" borderId="21" xfId="106" applyNumberFormat="1" applyFont="1" applyFill="1" applyBorder="1" applyAlignment="1">
      <alignment horizontal="left" vertical="center"/>
    </xf>
    <xf numFmtId="184" fontId="0" fillId="0" borderId="22" xfId="106" applyNumberFormat="1" applyFont="1" applyFill="1" applyBorder="1" applyAlignment="1">
      <alignment horizontal="right" vertical="center"/>
    </xf>
    <xf numFmtId="185" fontId="0" fillId="0" borderId="22" xfId="106" applyNumberFormat="1" applyFont="1" applyFill="1" applyBorder="1" applyAlignment="1">
      <alignment horizontal="right" vertical="center"/>
    </xf>
    <xf numFmtId="185" fontId="0" fillId="0" borderId="17" xfId="106" applyNumberFormat="1" applyFont="1" applyFill="1" applyBorder="1" applyAlignment="1">
      <alignment horizontal="right" vertical="center"/>
    </xf>
    <xf numFmtId="49" fontId="0" fillId="0" borderId="23" xfId="106" applyNumberFormat="1" applyFont="1" applyFill="1" applyBorder="1" applyAlignment="1">
      <alignment horizontal="left" vertical="center"/>
    </xf>
    <xf numFmtId="185" fontId="0" fillId="0" borderId="24" xfId="106" applyNumberFormat="1" applyFont="1" applyFill="1" applyBorder="1" applyAlignment="1">
      <alignment horizontal="right" vertical="center"/>
    </xf>
    <xf numFmtId="185" fontId="0" fillId="0" borderId="25" xfId="106" applyNumberFormat="1" applyFont="1" applyFill="1" applyBorder="1" applyAlignment="1">
      <alignment horizontal="right" vertical="center"/>
    </xf>
    <xf numFmtId="49" fontId="0" fillId="0" borderId="26" xfId="106" applyNumberFormat="1" applyFont="1" applyFill="1" applyBorder="1" applyAlignment="1">
      <alignment horizontal="left" vertical="center"/>
    </xf>
    <xf numFmtId="184" fontId="0" fillId="0" borderId="27" xfId="106" applyNumberFormat="1" applyFont="1" applyFill="1" applyBorder="1" applyAlignment="1">
      <alignment horizontal="right" vertical="center"/>
    </xf>
    <xf numFmtId="185" fontId="0" fillId="0" borderId="27" xfId="106" applyNumberFormat="1" applyFont="1" applyFill="1" applyBorder="1" applyAlignment="1">
      <alignment horizontal="right" vertical="center"/>
    </xf>
    <xf numFmtId="185" fontId="0" fillId="0" borderId="28" xfId="106" applyNumberFormat="1" applyFont="1" applyFill="1" applyBorder="1" applyAlignment="1">
      <alignment horizontal="right" vertical="center"/>
    </xf>
    <xf numFmtId="10" fontId="0" fillId="0" borderId="0" xfId="103" applyNumberFormat="1" applyFont="1" applyFill="1" applyAlignment="1">
      <alignment horizontal="center" vertical="center" wrapText="1"/>
    </xf>
    <xf numFmtId="0" fontId="0" fillId="0" borderId="0" xfId="0" applyFill="1"/>
    <xf numFmtId="184" fontId="0" fillId="0" borderId="0" xfId="0" applyNumberFormat="1" applyFill="1"/>
    <xf numFmtId="0" fontId="3" fillId="0" borderId="0" xfId="0" applyFont="1" applyFill="1"/>
    <xf numFmtId="0" fontId="0" fillId="0" borderId="0" xfId="0" applyFill="1" applyAlignment="1">
      <alignment horizontal="right"/>
    </xf>
    <xf numFmtId="0" fontId="8" fillId="0" borderId="0" xfId="0" applyFont="1" applyFill="1" applyBorder="1" applyAlignment="1">
      <alignment vertical="center" wrapText="1"/>
    </xf>
    <xf numFmtId="0" fontId="8" fillId="0" borderId="0" xfId="0" applyFont="1" applyFill="1" applyBorder="1" applyAlignment="1">
      <alignment horizontal="left" vertical="center" wrapText="1"/>
    </xf>
    <xf numFmtId="184" fontId="8" fillId="0" borderId="0" xfId="0" applyNumberFormat="1" applyFont="1" applyFill="1" applyBorder="1" applyAlignment="1">
      <alignment vertical="center" wrapText="1"/>
    </xf>
    <xf numFmtId="0" fontId="0" fillId="0" borderId="0" xfId="0" applyFont="1" applyFill="1" applyBorder="1" applyAlignment="1">
      <alignment horizontal="right" vertical="center" wrapText="1"/>
    </xf>
    <xf numFmtId="184" fontId="9" fillId="0" borderId="10" xfId="0" applyNumberFormat="1" applyFont="1" applyFill="1" applyBorder="1" applyAlignment="1">
      <alignment horizontal="center" vertical="center" wrapText="1"/>
    </xf>
    <xf numFmtId="184" fontId="1" fillId="0" borderId="32" xfId="0" applyNumberFormat="1" applyFont="1" applyFill="1" applyBorder="1" applyAlignment="1">
      <alignment horizontal="center" vertical="center" wrapText="1"/>
    </xf>
    <xf numFmtId="184" fontId="1" fillId="0" borderId="10" xfId="0" applyNumberFormat="1" applyFont="1" applyFill="1" applyBorder="1" applyAlignment="1">
      <alignment horizontal="center" vertical="center" wrapText="1"/>
    </xf>
    <xf numFmtId="184" fontId="9" fillId="0" borderId="33" xfId="0" applyNumberFormat="1" applyFont="1" applyFill="1" applyBorder="1" applyAlignment="1">
      <alignment horizontal="center" vertical="center" wrapText="1"/>
    </xf>
    <xf numFmtId="0" fontId="1" fillId="0" borderId="13"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9" fillId="0" borderId="23" xfId="0" applyFont="1" applyFill="1" applyBorder="1" applyAlignment="1">
      <alignment horizontal="left" vertical="center" wrapText="1"/>
    </xf>
    <xf numFmtId="184" fontId="9" fillId="0" borderId="24" xfId="18" applyNumberFormat="1" applyFont="1" applyFill="1" applyBorder="1" applyAlignment="1">
      <alignment horizontal="right" vertical="center" wrapText="1"/>
    </xf>
    <xf numFmtId="184" fontId="9" fillId="0" borderId="21" xfId="18" applyNumberFormat="1" applyFont="1" applyFill="1" applyBorder="1" applyAlignment="1">
      <alignment horizontal="right" vertical="center" wrapText="1"/>
    </xf>
    <xf numFmtId="184" fontId="9" fillId="0" borderId="22" xfId="18" applyNumberFormat="1" applyFont="1" applyFill="1" applyBorder="1" applyAlignment="1">
      <alignment horizontal="right" vertical="center" wrapText="1"/>
    </xf>
    <xf numFmtId="184" fontId="9" fillId="0" borderId="17" xfId="18" applyNumberFormat="1" applyFont="1" applyFill="1" applyBorder="1" applyAlignment="1">
      <alignment horizontal="right" vertical="center" wrapText="1"/>
    </xf>
    <xf numFmtId="0" fontId="9" fillId="0" borderId="0" xfId="0" applyFont="1" applyFill="1" applyBorder="1" applyAlignment="1">
      <alignment horizontal="center" vertical="center" wrapText="1"/>
    </xf>
    <xf numFmtId="0" fontId="1" fillId="0" borderId="0" xfId="0" applyFont="1" applyFill="1" applyBorder="1" applyAlignment="1">
      <alignment horizontal="left" vertical="center" indent="2"/>
    </xf>
    <xf numFmtId="184" fontId="9" fillId="0" borderId="23" xfId="18" applyNumberFormat="1" applyFont="1" applyFill="1" applyBorder="1" applyAlignment="1">
      <alignment horizontal="right" vertical="center" wrapText="1"/>
    </xf>
    <xf numFmtId="184" fontId="9" fillId="0" borderId="25" xfId="18" applyNumberFormat="1" applyFont="1" applyFill="1" applyBorder="1" applyAlignment="1">
      <alignment horizontal="right" vertical="center" wrapText="1"/>
    </xf>
    <xf numFmtId="0" fontId="1" fillId="0" borderId="25" xfId="0" applyFont="1" applyFill="1" applyBorder="1" applyAlignment="1">
      <alignment horizontal="left" vertical="center"/>
    </xf>
    <xf numFmtId="0" fontId="9" fillId="0" borderId="24" xfId="0" applyFont="1" applyFill="1" applyBorder="1" applyAlignment="1">
      <alignment horizontal="center" vertical="center" wrapText="1"/>
    </xf>
    <xf numFmtId="0" fontId="1" fillId="0" borderId="0" xfId="0" applyFont="1" applyFill="1" applyBorder="1" applyAlignment="1">
      <alignment vertical="center"/>
    </xf>
    <xf numFmtId="184" fontId="9" fillId="0" borderId="24" xfId="18" applyNumberFormat="1" applyFont="1" applyFill="1" applyBorder="1" applyAlignment="1">
      <alignment vertical="center" wrapText="1"/>
    </xf>
    <xf numFmtId="184" fontId="9" fillId="0" borderId="26" xfId="18" applyNumberFormat="1" applyFont="1" applyFill="1" applyBorder="1" applyAlignment="1">
      <alignment vertical="center" wrapText="1"/>
    </xf>
    <xf numFmtId="184" fontId="9" fillId="0" borderId="27" xfId="18" applyNumberFormat="1" applyFont="1" applyFill="1" applyBorder="1" applyAlignment="1">
      <alignment vertical="center" wrapText="1"/>
    </xf>
    <xf numFmtId="184" fontId="9" fillId="0" borderId="28" xfId="18" applyNumberFormat="1" applyFont="1" applyFill="1" applyBorder="1" applyAlignment="1">
      <alignment vertical="center" wrapText="1"/>
    </xf>
    <xf numFmtId="0" fontId="9" fillId="0" borderId="0" xfId="0" applyFont="1" applyFill="1" applyBorder="1" applyAlignment="1">
      <alignment vertical="center" wrapText="1"/>
    </xf>
    <xf numFmtId="0" fontId="10" fillId="0" borderId="0" xfId="0" applyFont="1" applyFill="1" applyBorder="1" applyAlignment="1">
      <alignment vertical="center" wrapText="1"/>
    </xf>
    <xf numFmtId="0" fontId="0" fillId="0" borderId="23" xfId="0" applyFont="1" applyFill="1" applyBorder="1" applyAlignment="1">
      <alignment horizontal="left" vertical="center" wrapText="1"/>
    </xf>
    <xf numFmtId="184" fontId="10" fillId="0" borderId="24" xfId="18" applyNumberFormat="1" applyFont="1" applyFill="1" applyBorder="1" applyAlignment="1">
      <alignment vertical="center" wrapText="1"/>
    </xf>
    <xf numFmtId="184" fontId="10" fillId="0" borderId="32" xfId="18" applyNumberFormat="1" applyFont="1" applyFill="1" applyBorder="1" applyAlignment="1">
      <alignment vertical="center" wrapText="1"/>
    </xf>
    <xf numFmtId="184" fontId="10" fillId="0" borderId="10" xfId="18" applyNumberFormat="1" applyFont="1" applyFill="1" applyBorder="1" applyAlignment="1">
      <alignment vertical="center" wrapText="1"/>
    </xf>
    <xf numFmtId="184" fontId="10" fillId="0" borderId="33" xfId="18" applyNumberFormat="1" applyFont="1" applyFill="1" applyBorder="1" applyAlignment="1">
      <alignment vertical="center" wrapText="1"/>
    </xf>
    <xf numFmtId="0" fontId="0" fillId="0" borderId="0" xfId="0" applyFont="1" applyFill="1" applyBorder="1" applyAlignment="1">
      <alignment vertical="center" wrapText="1"/>
    </xf>
    <xf numFmtId="184" fontId="10" fillId="0" borderId="25" xfId="18" applyNumberFormat="1" applyFont="1" applyFill="1" applyBorder="1" applyAlignment="1">
      <alignment vertical="center" wrapText="1"/>
    </xf>
    <xf numFmtId="0" fontId="0" fillId="0" borderId="23" xfId="0" applyFont="1" applyFill="1" applyBorder="1" applyAlignment="1">
      <alignment vertical="center" wrapText="1"/>
    </xf>
    <xf numFmtId="0" fontId="10" fillId="0" borderId="30" xfId="0" applyFont="1" applyFill="1" applyBorder="1" applyAlignment="1">
      <alignment vertical="center" wrapText="1"/>
    </xf>
    <xf numFmtId="0" fontId="0" fillId="0" borderId="26" xfId="0" applyFont="1" applyFill="1" applyBorder="1" applyAlignment="1">
      <alignment horizontal="left" vertical="center" wrapText="1"/>
    </xf>
    <xf numFmtId="184" fontId="10" fillId="0" borderId="27" xfId="18" applyNumberFormat="1" applyFont="1" applyFill="1" applyBorder="1" applyAlignment="1">
      <alignment vertical="center" wrapText="1"/>
    </xf>
    <xf numFmtId="0" fontId="0" fillId="0" borderId="30" xfId="0" applyFont="1" applyFill="1" applyBorder="1" applyAlignment="1">
      <alignment vertical="center" wrapText="1"/>
    </xf>
    <xf numFmtId="184" fontId="9" fillId="0" borderId="32" xfId="18" applyNumberFormat="1" applyFont="1" applyFill="1" applyBorder="1" applyAlignment="1">
      <alignment vertical="center" wrapText="1"/>
    </xf>
    <xf numFmtId="184" fontId="9" fillId="0" borderId="10" xfId="18" applyNumberFormat="1" applyFont="1" applyFill="1" applyBorder="1" applyAlignment="1">
      <alignment vertical="center" wrapText="1"/>
    </xf>
    <xf numFmtId="184" fontId="9" fillId="0" borderId="33" xfId="18" applyNumberFormat="1" applyFont="1" applyFill="1" applyBorder="1" applyAlignment="1">
      <alignment vertical="center" wrapText="1"/>
    </xf>
    <xf numFmtId="0" fontId="10" fillId="0" borderId="23" xfId="0" applyFont="1" applyFill="1" applyBorder="1" applyAlignment="1">
      <alignment horizontal="left" vertical="center" wrapText="1"/>
    </xf>
    <xf numFmtId="0" fontId="3" fillId="0" borderId="0" xfId="0" applyFont="1" applyFill="1" applyBorder="1" applyAlignment="1">
      <alignment vertical="center" wrapText="1"/>
    </xf>
    <xf numFmtId="0" fontId="10" fillId="0" borderId="26" xfId="0" applyFont="1" applyFill="1" applyBorder="1" applyAlignment="1">
      <alignment horizontal="left" vertical="center" wrapText="1"/>
    </xf>
    <xf numFmtId="0" fontId="10" fillId="0" borderId="25" xfId="0" applyFont="1" applyFill="1" applyBorder="1" applyAlignment="1">
      <alignment vertical="center" wrapText="1"/>
    </xf>
    <xf numFmtId="0" fontId="0" fillId="0" borderId="24" xfId="0" applyFont="1" applyFill="1" applyBorder="1" applyAlignment="1">
      <alignment vertical="center" wrapText="1"/>
    </xf>
    <xf numFmtId="0" fontId="3" fillId="0" borderId="0" xfId="0" applyFont="1" applyFill="1" applyAlignment="1">
      <alignment horizontal="right"/>
    </xf>
    <xf numFmtId="0" fontId="7" fillId="0" borderId="0" xfId="0" applyFont="1" applyFill="1" applyAlignment="1">
      <alignment horizontal="center" vertical="center" wrapText="1"/>
    </xf>
    <xf numFmtId="0" fontId="11" fillId="0" borderId="0" xfId="0" applyFont="1" applyFill="1" applyAlignment="1">
      <alignment horizontal="center" vertical="center" wrapText="1"/>
    </xf>
    <xf numFmtId="0" fontId="0" fillId="0" borderId="0" xfId="0" applyFont="1" applyFill="1" applyAlignment="1">
      <alignment horizontal="right" vertical="center" wrapText="1"/>
    </xf>
    <xf numFmtId="0" fontId="3" fillId="0" borderId="0" xfId="0" applyFont="1" applyFill="1" applyAlignment="1">
      <alignment horizontal="right" vertical="center" wrapText="1"/>
    </xf>
    <xf numFmtId="0" fontId="1" fillId="0" borderId="0" xfId="0" applyFont="1" applyFill="1" applyAlignment="1">
      <alignment horizontal="center" vertical="center" wrapText="1"/>
    </xf>
    <xf numFmtId="0" fontId="4" fillId="0" borderId="0" xfId="0" applyFont="1" applyFill="1" applyAlignment="1">
      <alignment horizontal="center" vertical="center" wrapText="1"/>
    </xf>
    <xf numFmtId="0" fontId="9" fillId="0" borderId="0" xfId="0" applyFont="1" applyFill="1" applyAlignment="1">
      <alignment horizontal="center" vertical="center" wrapText="1"/>
    </xf>
    <xf numFmtId="0" fontId="12" fillId="0" borderId="0" xfId="0" applyFont="1" applyFill="1" applyAlignment="1">
      <alignment horizontal="center" vertical="center" wrapText="1"/>
    </xf>
    <xf numFmtId="0" fontId="1" fillId="0" borderId="0" xfId="0" applyFont="1" applyFill="1"/>
    <xf numFmtId="0" fontId="9" fillId="0" borderId="0" xfId="0" applyFont="1" applyFill="1" applyAlignment="1">
      <alignment vertical="center" wrapText="1"/>
    </xf>
    <xf numFmtId="0" fontId="12" fillId="0" borderId="0" xfId="0" applyFont="1" applyFill="1" applyAlignment="1">
      <alignment vertical="center" wrapText="1"/>
    </xf>
    <xf numFmtId="0" fontId="0" fillId="0" borderId="0" xfId="0" applyFont="1" applyFill="1" applyAlignment="1">
      <alignment vertical="center" wrapText="1"/>
    </xf>
    <xf numFmtId="0" fontId="3" fillId="0" borderId="0" xfId="0" applyFont="1" applyFill="1" applyAlignment="1">
      <alignment vertical="center" wrapText="1"/>
    </xf>
    <xf numFmtId="0" fontId="10" fillId="0" borderId="17" xfId="0" applyFont="1" applyFill="1" applyBorder="1" applyAlignment="1">
      <alignment vertical="center" wrapText="1"/>
    </xf>
    <xf numFmtId="0" fontId="0" fillId="0" borderId="21" xfId="0" applyFont="1" applyFill="1" applyBorder="1" applyAlignment="1">
      <alignment horizontal="left" vertical="center" wrapText="1"/>
    </xf>
    <xf numFmtId="184" fontId="10" fillId="0" borderId="22" xfId="18" applyNumberFormat="1" applyFont="1" applyFill="1" applyBorder="1" applyAlignment="1">
      <alignment vertical="center" wrapText="1"/>
    </xf>
    <xf numFmtId="0" fontId="0" fillId="0" borderId="22" xfId="0" applyFont="1" applyFill="1" applyBorder="1" applyAlignment="1">
      <alignment vertical="center" wrapText="1"/>
    </xf>
    <xf numFmtId="0" fontId="10" fillId="0" borderId="28" xfId="0" applyFont="1" applyFill="1" applyBorder="1" applyAlignment="1">
      <alignment vertical="center" wrapText="1"/>
    </xf>
    <xf numFmtId="0" fontId="0" fillId="0" borderId="27" xfId="0" applyFont="1" applyFill="1" applyBorder="1" applyAlignment="1">
      <alignment vertical="center" wrapText="1"/>
    </xf>
    <xf numFmtId="0" fontId="10" fillId="0" borderId="29" xfId="0" applyFont="1" applyFill="1" applyBorder="1" applyAlignment="1">
      <alignment vertical="center" wrapText="1"/>
    </xf>
    <xf numFmtId="0" fontId="0" fillId="0" borderId="29" xfId="0" applyFont="1" applyFill="1" applyBorder="1" applyAlignment="1">
      <alignment vertical="center" wrapText="1"/>
    </xf>
    <xf numFmtId="184" fontId="0" fillId="0" borderId="0" xfId="0" applyNumberFormat="1"/>
    <xf numFmtId="0" fontId="0" fillId="0" borderId="0" xfId="0" applyFont="1" applyFill="1" applyAlignment="1"/>
    <xf numFmtId="184" fontId="0" fillId="0" borderId="0" xfId="0" applyNumberFormat="1" applyFont="1" applyFill="1" applyAlignment="1">
      <alignment horizontal="right" vertical="center"/>
    </xf>
    <xf numFmtId="184" fontId="0" fillId="0" borderId="0" xfId="0" applyNumberFormat="1" applyFont="1" applyFill="1" applyAlignment="1">
      <alignment horizontal="right"/>
    </xf>
    <xf numFmtId="0" fontId="13" fillId="0" borderId="0" xfId="0" applyFont="1" applyFill="1" applyAlignment="1">
      <alignment horizontal="center" vertical="center"/>
    </xf>
    <xf numFmtId="0" fontId="13" fillId="0" borderId="0" xfId="0" applyFont="1" applyFill="1" applyAlignment="1">
      <alignment vertical="center"/>
    </xf>
    <xf numFmtId="0" fontId="8" fillId="0" borderId="0" xfId="0" applyFont="1" applyFill="1" applyBorder="1" applyAlignment="1">
      <alignment horizontal="center" vertical="center" wrapText="1"/>
    </xf>
    <xf numFmtId="184" fontId="14" fillId="0" borderId="0" xfId="0" applyNumberFormat="1" applyFont="1" applyFill="1" applyBorder="1" applyAlignment="1">
      <alignment horizontal="right" vertical="center" wrapText="1"/>
    </xf>
    <xf numFmtId="184" fontId="1" fillId="0" borderId="29" xfId="0" applyNumberFormat="1" applyFont="1" applyFill="1" applyBorder="1" applyAlignment="1">
      <alignment horizontal="center" vertical="center" wrapText="1"/>
    </xf>
    <xf numFmtId="0" fontId="13" fillId="0" borderId="0" xfId="0" applyFont="1" applyFill="1" applyAlignment="1">
      <alignment vertical="center" wrapText="1"/>
    </xf>
    <xf numFmtId="184" fontId="1" fillId="0" borderId="24" xfId="0" applyNumberFormat="1" applyFont="1" applyFill="1" applyBorder="1" applyAlignment="1">
      <alignment horizontal="center" vertical="center" wrapText="1"/>
    </xf>
    <xf numFmtId="184" fontId="1" fillId="0" borderId="33" xfId="0" applyNumberFormat="1" applyFont="1" applyFill="1" applyBorder="1" applyAlignment="1">
      <alignment horizontal="center" vertical="center" wrapText="1"/>
    </xf>
    <xf numFmtId="0" fontId="15" fillId="0" borderId="23" xfId="0" applyFont="1" applyFill="1" applyBorder="1" applyAlignment="1">
      <alignment vertical="center" wrapText="1"/>
    </xf>
    <xf numFmtId="0" fontId="16" fillId="0" borderId="24" xfId="0" applyFont="1" applyFill="1" applyBorder="1" applyAlignment="1">
      <alignment horizontal="center" vertical="center" wrapText="1"/>
    </xf>
    <xf numFmtId="184" fontId="16" fillId="0" borderId="0" xfId="18" applyNumberFormat="1" applyFont="1" applyBorder="1" applyAlignment="1">
      <alignment vertical="center" wrapText="1"/>
    </xf>
    <xf numFmtId="184" fontId="16" fillId="0" borderId="23" xfId="18" applyNumberFormat="1" applyFont="1" applyBorder="1" applyAlignment="1">
      <alignment vertical="center" wrapText="1"/>
    </xf>
    <xf numFmtId="184" fontId="16" fillId="0" borderId="24" xfId="18" applyNumberFormat="1" applyFont="1" applyBorder="1" applyAlignment="1">
      <alignment vertical="center" wrapText="1"/>
    </xf>
    <xf numFmtId="184" fontId="16" fillId="0" borderId="25" xfId="18" applyNumberFormat="1" applyFont="1" applyBorder="1" applyAlignment="1">
      <alignment vertical="center" wrapText="1"/>
    </xf>
    <xf numFmtId="184" fontId="16" fillId="0" borderId="32" xfId="18" applyNumberFormat="1" applyFont="1" applyBorder="1" applyAlignment="1">
      <alignment vertical="center" wrapText="1"/>
    </xf>
    <xf numFmtId="0" fontId="15" fillId="0" borderId="23" xfId="0" applyFont="1" applyFill="1" applyBorder="1" applyAlignment="1">
      <alignment horizontal="center" vertical="center" wrapText="1"/>
    </xf>
    <xf numFmtId="0" fontId="16" fillId="0" borderId="24" xfId="0" applyFont="1" applyFill="1" applyBorder="1" applyAlignment="1">
      <alignment vertical="center" wrapText="1"/>
    </xf>
    <xf numFmtId="0" fontId="15" fillId="0" borderId="26" xfId="0" applyFont="1" applyFill="1" applyBorder="1" applyAlignment="1">
      <alignment horizontal="center" vertical="center" wrapText="1"/>
    </xf>
    <xf numFmtId="0" fontId="16" fillId="0" borderId="27" xfId="0" applyFont="1" applyFill="1" applyBorder="1" applyAlignment="1">
      <alignment vertical="center" wrapText="1"/>
    </xf>
    <xf numFmtId="184" fontId="16" fillId="0" borderId="30" xfId="18" applyNumberFormat="1" applyFont="1" applyBorder="1" applyAlignment="1">
      <alignment vertical="center" wrapText="1"/>
    </xf>
    <xf numFmtId="184" fontId="16" fillId="0" borderId="26" xfId="18" applyNumberFormat="1" applyFont="1" applyBorder="1" applyAlignment="1">
      <alignment vertical="center" wrapText="1"/>
    </xf>
    <xf numFmtId="184" fontId="16" fillId="0" borderId="27" xfId="18" applyNumberFormat="1" applyFont="1" applyBorder="1" applyAlignment="1">
      <alignment vertical="center" wrapText="1"/>
    </xf>
    <xf numFmtId="184" fontId="16" fillId="0" borderId="28" xfId="18" applyNumberFormat="1" applyFont="1" applyBorder="1" applyAlignment="1">
      <alignment vertical="center" wrapText="1"/>
    </xf>
    <xf numFmtId="184" fontId="16" fillId="0" borderId="0" xfId="18" applyNumberFormat="1" applyFont="1" applyAlignment="1">
      <alignment vertical="center" wrapText="1"/>
    </xf>
    <xf numFmtId="0" fontId="5" fillId="0" borderId="0" xfId="1054" applyFont="1" applyFill="1">
      <alignment vertical="center"/>
    </xf>
    <xf numFmtId="0" fontId="0" fillId="0" borderId="0" xfId="1054" applyFont="1" applyFill="1" applyAlignment="1">
      <alignment horizontal="right" vertical="center"/>
    </xf>
    <xf numFmtId="0" fontId="5" fillId="0" borderId="0" xfId="1054" applyFont="1" applyFill="1" applyAlignment="1">
      <alignment horizontal="right" vertical="center"/>
    </xf>
    <xf numFmtId="0" fontId="1" fillId="0" borderId="31" xfId="1054" applyFont="1" applyFill="1" applyBorder="1" applyAlignment="1">
      <alignment horizontal="center" vertical="center" wrapText="1"/>
    </xf>
    <xf numFmtId="0" fontId="1" fillId="0" borderId="20" xfId="1054" applyFont="1" applyFill="1" applyBorder="1" applyAlignment="1">
      <alignment horizontal="center" vertical="center" wrapText="1"/>
    </xf>
    <xf numFmtId="0" fontId="5" fillId="0" borderId="0" xfId="1054" applyFont="1" applyFill="1" applyBorder="1">
      <alignment vertical="center"/>
    </xf>
    <xf numFmtId="0" fontId="0" fillId="0" borderId="0" xfId="1054" applyFont="1" applyFill="1" applyBorder="1" applyAlignment="1">
      <alignment horizontal="justify" vertical="center" wrapText="1"/>
    </xf>
    <xf numFmtId="0" fontId="0" fillId="0" borderId="25" xfId="1054" applyFont="1" applyFill="1" applyBorder="1" applyAlignment="1">
      <alignment horizontal="right" vertical="center" wrapText="1"/>
    </xf>
    <xf numFmtId="186" fontId="5" fillId="0" borderId="0" xfId="1054" applyNumberFormat="1" applyFont="1" applyFill="1" applyBorder="1">
      <alignment vertical="center"/>
    </xf>
    <xf numFmtId="186" fontId="5" fillId="0" borderId="0" xfId="1054" applyNumberFormat="1" applyFont="1" applyFill="1">
      <alignment vertical="center"/>
    </xf>
    <xf numFmtId="0" fontId="5" fillId="0" borderId="0" xfId="1054" applyFont="1" applyFill="1" applyBorder="1" applyAlignment="1">
      <alignment horizontal="justify" vertical="center" wrapText="1"/>
    </xf>
    <xf numFmtId="0" fontId="0" fillId="0" borderId="25" xfId="1054" applyFont="1" applyFill="1" applyBorder="1" applyAlignment="1">
      <alignment horizontal="right" vertical="top" wrapText="1"/>
    </xf>
    <xf numFmtId="0" fontId="0" fillId="0" borderId="30" xfId="1054" applyFont="1" applyFill="1" applyBorder="1" applyAlignment="1">
      <alignment horizontal="justify" vertical="center" wrapText="1"/>
    </xf>
    <xf numFmtId="0" fontId="0" fillId="0" borderId="28" xfId="1054" applyFont="1" applyFill="1" applyBorder="1" applyAlignment="1">
      <alignment horizontal="justify" vertical="center" wrapText="1"/>
    </xf>
    <xf numFmtId="0" fontId="5" fillId="0" borderId="25" xfId="1054" applyFont="1" applyFill="1" applyBorder="1" applyAlignment="1">
      <alignment horizontal="right" vertical="center"/>
    </xf>
    <xf numFmtId="0" fontId="1" fillId="0" borderId="18" xfId="1054" applyFont="1" applyFill="1" applyBorder="1" applyAlignment="1">
      <alignment horizontal="center" vertical="center" wrapText="1"/>
    </xf>
    <xf numFmtId="0" fontId="0" fillId="0" borderId="23" xfId="1054" applyFont="1" applyFill="1" applyBorder="1" applyAlignment="1">
      <alignment horizontal="justify" vertical="center" wrapText="1"/>
    </xf>
    <xf numFmtId="184" fontId="5" fillId="0" borderId="0" xfId="1054" applyNumberFormat="1" applyFont="1" applyFill="1">
      <alignment vertical="center"/>
    </xf>
    <xf numFmtId="10" fontId="0" fillId="0" borderId="0" xfId="1054" applyNumberFormat="1" applyFont="1" applyFill="1" applyBorder="1" applyAlignment="1">
      <alignment horizontal="right" vertical="center" wrapText="1"/>
    </xf>
    <xf numFmtId="0" fontId="5" fillId="0" borderId="23" xfId="1054" applyFont="1" applyFill="1" applyBorder="1" applyAlignment="1">
      <alignment horizontal="justify" vertical="center" wrapText="1"/>
    </xf>
    <xf numFmtId="0" fontId="0" fillId="0" borderId="26" xfId="1054" applyFont="1" applyFill="1" applyBorder="1" applyAlignment="1">
      <alignment horizontal="justify" vertical="center" wrapText="1"/>
    </xf>
    <xf numFmtId="0" fontId="0" fillId="0" borderId="28" xfId="1054" applyFont="1" applyFill="1" applyBorder="1" applyAlignment="1">
      <alignment horizontal="right" vertical="center" wrapText="1"/>
    </xf>
    <xf numFmtId="0" fontId="0" fillId="0" borderId="25" xfId="1054" applyFont="1" applyFill="1" applyBorder="1" applyAlignment="1">
      <alignment horizontal="right" vertical="center"/>
    </xf>
    <xf numFmtId="0" fontId="0" fillId="0" borderId="0" xfId="1614" applyFont="1" applyFill="1" applyAlignment="1">
      <alignment vertical="center" wrapText="1"/>
    </xf>
    <xf numFmtId="0" fontId="0" fillId="0" borderId="0" xfId="1614" applyFont="1" applyFill="1" applyAlignment="1"/>
    <xf numFmtId="0" fontId="0" fillId="0" borderId="0" xfId="3385" applyFont="1" applyFill="1" applyAlignment="1">
      <alignment horizontal="right" vertical="center"/>
    </xf>
    <xf numFmtId="0" fontId="5" fillId="0" borderId="0" xfId="1614" applyFont="1" applyFill="1" applyAlignment="1">
      <alignment vertical="center" wrapText="1"/>
    </xf>
    <xf numFmtId="0" fontId="5" fillId="0" borderId="0" xfId="1614" applyFont="1" applyFill="1" applyBorder="1" applyAlignment="1">
      <alignment horizontal="right"/>
    </xf>
    <xf numFmtId="0" fontId="19" fillId="0" borderId="18" xfId="1614" applyFont="1" applyFill="1" applyBorder="1" applyAlignment="1">
      <alignment horizontal="center" vertical="center"/>
    </xf>
    <xf numFmtId="0" fontId="19" fillId="0" borderId="20" xfId="1614" applyFont="1" applyFill="1" applyBorder="1" applyAlignment="1">
      <alignment horizontal="center" vertical="center" wrapText="1"/>
    </xf>
    <xf numFmtId="0" fontId="5" fillId="0" borderId="21" xfId="0" applyFont="1" applyFill="1" applyBorder="1" applyAlignment="1">
      <alignment horizontal="left" vertical="center" wrapText="1"/>
    </xf>
    <xf numFmtId="187" fontId="5" fillId="0" borderId="17" xfId="0" applyNumberFormat="1" applyFont="1" applyFill="1" applyBorder="1" applyAlignment="1">
      <alignment horizontal="right" vertical="center"/>
    </xf>
    <xf numFmtId="0" fontId="5" fillId="0" borderId="23" xfId="0" applyFont="1" applyFill="1" applyBorder="1" applyAlignment="1">
      <alignment horizontal="left" vertical="center" wrapText="1"/>
    </xf>
    <xf numFmtId="187" fontId="5" fillId="0" borderId="25" xfId="0" applyNumberFormat="1" applyFont="1" applyFill="1" applyBorder="1" applyAlignment="1">
      <alignment horizontal="right" vertical="center"/>
    </xf>
    <xf numFmtId="0" fontId="5" fillId="0" borderId="23" xfId="0" applyFont="1" applyFill="1" applyBorder="1" applyAlignment="1">
      <alignment vertical="center" wrapText="1"/>
    </xf>
    <xf numFmtId="0" fontId="5" fillId="0" borderId="23" xfId="0" applyFont="1" applyFill="1" applyBorder="1" applyAlignment="1">
      <alignment vertical="center"/>
    </xf>
    <xf numFmtId="187" fontId="20" fillId="0" borderId="25" xfId="0" applyNumberFormat="1" applyFont="1" applyFill="1" applyBorder="1" applyAlignment="1">
      <alignment horizontal="right" vertical="center"/>
    </xf>
    <xf numFmtId="0" fontId="19" fillId="0" borderId="23" xfId="0" applyFont="1" applyFill="1" applyBorder="1" applyAlignment="1">
      <alignment horizontal="center" vertical="center" wrapText="1"/>
    </xf>
    <xf numFmtId="187" fontId="19" fillId="0" borderId="25" xfId="0" applyNumberFormat="1" applyFont="1" applyFill="1" applyBorder="1" applyAlignment="1">
      <alignment horizontal="right" vertical="center"/>
    </xf>
    <xf numFmtId="0" fontId="19" fillId="0" borderId="26" xfId="0" applyFont="1" applyFill="1" applyBorder="1" applyAlignment="1">
      <alignment horizontal="center" vertical="center" wrapText="1"/>
    </xf>
    <xf numFmtId="187" fontId="19" fillId="0" borderId="28" xfId="0" applyNumberFormat="1" applyFont="1" applyFill="1" applyBorder="1" applyAlignment="1">
      <alignment horizontal="right" vertical="center"/>
    </xf>
    <xf numFmtId="0" fontId="14" fillId="0" borderId="0" xfId="1614" applyFont="1" applyFill="1" applyAlignment="1"/>
    <xf numFmtId="0" fontId="5" fillId="0" borderId="0" xfId="1614" applyFont="1" applyFill="1" applyAlignment="1">
      <alignment horizontal="left"/>
    </xf>
    <xf numFmtId="0" fontId="5" fillId="0" borderId="21" xfId="0" applyFont="1" applyFill="1" applyBorder="1" applyAlignment="1">
      <alignment vertical="center"/>
    </xf>
    <xf numFmtId="188" fontId="5" fillId="0" borderId="17" xfId="0" applyNumberFormat="1" applyFont="1" applyFill="1" applyBorder="1" applyAlignment="1">
      <alignment vertical="center"/>
    </xf>
    <xf numFmtId="0" fontId="5" fillId="0" borderId="0" xfId="0" applyFont="1" applyFill="1" applyBorder="1" applyAlignment="1">
      <alignment vertical="center"/>
    </xf>
    <xf numFmtId="188" fontId="5" fillId="0" borderId="25" xfId="0" applyNumberFormat="1" applyFont="1" applyFill="1" applyBorder="1" applyAlignment="1">
      <alignment vertical="center"/>
    </xf>
    <xf numFmtId="188" fontId="5" fillId="0" borderId="25" xfId="0" applyNumberFormat="1" applyFont="1" applyFill="1" applyBorder="1" applyAlignment="1">
      <alignment horizontal="right" vertical="center"/>
    </xf>
    <xf numFmtId="0" fontId="5" fillId="0" borderId="23" xfId="0" applyFont="1" applyFill="1" applyBorder="1" applyAlignment="1">
      <alignment horizontal="left" vertical="center"/>
    </xf>
    <xf numFmtId="0" fontId="5" fillId="0" borderId="23" xfId="1614" applyFont="1" applyFill="1" applyBorder="1" applyAlignment="1">
      <alignment vertical="center"/>
    </xf>
    <xf numFmtId="188" fontId="5" fillId="0" borderId="25" xfId="1614" applyNumberFormat="1" applyFont="1" applyFill="1" applyBorder="1" applyAlignment="1">
      <alignment vertical="center"/>
    </xf>
    <xf numFmtId="0" fontId="19" fillId="0" borderId="23" xfId="1614" applyFont="1" applyFill="1" applyBorder="1" applyAlignment="1">
      <alignment vertical="center"/>
    </xf>
    <xf numFmtId="188" fontId="19" fillId="0" borderId="25" xfId="1614" applyNumberFormat="1" applyFont="1" applyFill="1" applyBorder="1" applyAlignment="1">
      <alignment vertical="center"/>
    </xf>
    <xf numFmtId="0" fontId="19" fillId="0" borderId="26" xfId="1614" applyFont="1" applyFill="1" applyBorder="1" applyAlignment="1">
      <alignment horizontal="center" vertical="center"/>
    </xf>
    <xf numFmtId="188" fontId="19" fillId="0" borderId="28" xfId="1614" applyNumberFormat="1" applyFont="1" applyFill="1" applyBorder="1" applyAlignment="1">
      <alignment vertical="center"/>
    </xf>
    <xf numFmtId="189" fontId="0" fillId="0" borderId="0" xfId="1614" applyNumberFormat="1" applyFont="1" applyFill="1" applyAlignment="1"/>
    <xf numFmtId="10" fontId="0" fillId="0" borderId="0" xfId="1614" applyNumberFormat="1" applyFont="1" applyFill="1" applyAlignment="1"/>
    <xf numFmtId="0" fontId="21" fillId="0" borderId="0" xfId="1614" applyFont="1" applyFill="1" applyAlignment="1">
      <alignment vertical="center" wrapText="1"/>
    </xf>
    <xf numFmtId="0" fontId="21" fillId="0" borderId="0" xfId="1614" applyFont="1" applyFill="1" applyAlignment="1"/>
    <xf numFmtId="0" fontId="5" fillId="0" borderId="23" xfId="1614" applyFont="1" applyFill="1" applyBorder="1" applyAlignment="1">
      <alignment horizontal="left" vertical="center" wrapText="1"/>
    </xf>
    <xf numFmtId="187" fontId="5" fillId="0" borderId="25" xfId="1614" applyNumberFormat="1" applyFont="1" applyFill="1" applyBorder="1" applyAlignment="1">
      <alignment horizontal="right" vertical="center"/>
    </xf>
    <xf numFmtId="187" fontId="5" fillId="0" borderId="25" xfId="100" applyNumberFormat="1" applyFont="1" applyBorder="1" applyAlignment="1">
      <alignment horizontal="right" vertical="center"/>
    </xf>
    <xf numFmtId="187" fontId="20" fillId="0" borderId="25" xfId="1614" applyNumberFormat="1" applyFont="1" applyFill="1" applyBorder="1" applyAlignment="1">
      <alignment horizontal="right" vertical="center"/>
    </xf>
    <xf numFmtId="0" fontId="19" fillId="0" borderId="23" xfId="1614" applyFont="1" applyFill="1" applyBorder="1" applyAlignment="1">
      <alignment horizontal="center" vertical="center" wrapText="1"/>
    </xf>
    <xf numFmtId="187" fontId="19" fillId="0" borderId="25" xfId="1614" applyNumberFormat="1" applyFont="1" applyFill="1" applyBorder="1" applyAlignment="1">
      <alignment horizontal="right" vertical="center"/>
    </xf>
    <xf numFmtId="0" fontId="5" fillId="0" borderId="23" xfId="1614" applyFont="1" applyFill="1" applyBorder="1" applyAlignment="1">
      <alignment vertical="center" wrapText="1"/>
    </xf>
    <xf numFmtId="0" fontId="19" fillId="0" borderId="26" xfId="1614" applyFont="1" applyFill="1" applyBorder="1" applyAlignment="1">
      <alignment vertical="center" wrapText="1"/>
    </xf>
    <xf numFmtId="187" fontId="19" fillId="0" borderId="28" xfId="1614" applyNumberFormat="1" applyFont="1" applyFill="1" applyBorder="1" applyAlignment="1">
      <alignment horizontal="right" vertical="center"/>
    </xf>
    <xf numFmtId="187" fontId="0" fillId="0" borderId="0" xfId="1614" applyNumberFormat="1" applyFont="1" applyFill="1" applyAlignment="1"/>
    <xf numFmtId="188" fontId="5" fillId="0" borderId="17" xfId="0" applyNumberFormat="1" applyFont="1" applyFill="1" applyBorder="1" applyAlignment="1">
      <alignment horizontal="right" vertical="center"/>
    </xf>
    <xf numFmtId="0" fontId="5" fillId="0" borderId="23" xfId="726" applyFont="1" applyFill="1" applyBorder="1" applyAlignment="1">
      <alignment vertical="center"/>
    </xf>
    <xf numFmtId="188" fontId="5" fillId="0" borderId="25" xfId="726" applyNumberFormat="1" applyFont="1" applyFill="1" applyBorder="1" applyAlignment="1">
      <alignment horizontal="right" vertical="center"/>
    </xf>
    <xf numFmtId="0" fontId="19" fillId="0" borderId="23" xfId="726" applyFont="1" applyFill="1" applyBorder="1" applyAlignment="1">
      <alignment horizontal="center" vertical="center"/>
    </xf>
    <xf numFmtId="188" fontId="19" fillId="0" borderId="25" xfId="726" applyNumberFormat="1" applyFont="1" applyFill="1" applyBorder="1" applyAlignment="1">
      <alignment horizontal="right" vertical="center"/>
    </xf>
    <xf numFmtId="0" fontId="19" fillId="0" borderId="26" xfId="726" applyFont="1" applyFill="1" applyBorder="1" applyAlignment="1">
      <alignment horizontal="center" vertical="center"/>
    </xf>
    <xf numFmtId="188" fontId="19" fillId="0" borderId="28" xfId="726" applyNumberFormat="1" applyFont="1" applyFill="1" applyBorder="1" applyAlignment="1">
      <alignment horizontal="right" vertical="center"/>
    </xf>
    <xf numFmtId="0" fontId="5" fillId="0" borderId="0" xfId="1614" applyFont="1" applyFill="1" applyAlignment="1">
      <alignment horizontal="left" vertical="center"/>
    </xf>
    <xf numFmtId="0" fontId="0" fillId="0" borderId="0" xfId="1614" applyFont="1" applyFill="1" applyAlignment="1">
      <alignment vertical="center"/>
    </xf>
    <xf numFmtId="0" fontId="13" fillId="0" borderId="0" xfId="1963" applyFont="1" applyFill="1" applyBorder="1" applyAlignment="1">
      <alignment vertical="center"/>
    </xf>
    <xf numFmtId="0" fontId="13" fillId="0" borderId="0" xfId="0" applyFont="1" applyFill="1" applyBorder="1" applyAlignment="1">
      <alignment vertical="center"/>
    </xf>
    <xf numFmtId="0" fontId="13" fillId="0" borderId="0" xfId="1963" applyFont="1" applyFill="1" applyBorder="1" applyAlignment="1">
      <alignment horizontal="right" vertical="center"/>
    </xf>
    <xf numFmtId="0" fontId="18" fillId="0" borderId="0" xfId="1963" applyFont="1" applyFill="1" applyBorder="1" applyAlignment="1">
      <alignment horizontal="right" vertical="center"/>
    </xf>
    <xf numFmtId="0" fontId="23" fillId="0" borderId="0" xfId="1963" applyFont="1" applyFill="1" applyBorder="1" applyAlignment="1">
      <alignment horizontal="center" vertical="center" wrapText="1"/>
    </xf>
    <xf numFmtId="190" fontId="24" fillId="0" borderId="25" xfId="1963" applyNumberFormat="1" applyFont="1" applyFill="1" applyBorder="1" applyAlignment="1">
      <alignment horizontal="right" vertical="center" wrapText="1"/>
    </xf>
    <xf numFmtId="189" fontId="23" fillId="0" borderId="0" xfId="2466" applyNumberFormat="1" applyFont="1" applyFill="1" applyBorder="1" applyAlignment="1">
      <alignment horizontal="center" vertical="center"/>
    </xf>
    <xf numFmtId="190" fontId="24" fillId="0" borderId="24" xfId="1963" applyNumberFormat="1" applyFont="1" applyFill="1" applyBorder="1" applyAlignment="1">
      <alignment horizontal="right" vertical="center" wrapText="1"/>
    </xf>
    <xf numFmtId="190" fontId="24" fillId="0" borderId="0" xfId="1963" applyNumberFormat="1" applyFont="1" applyFill="1" applyBorder="1" applyAlignment="1">
      <alignment horizontal="right" vertical="center"/>
    </xf>
    <xf numFmtId="189" fontId="1" fillId="0" borderId="0" xfId="2466" applyNumberFormat="1" applyFont="1" applyFill="1" applyBorder="1" applyAlignment="1">
      <alignment horizontal="center" vertical="center"/>
    </xf>
    <xf numFmtId="0" fontId="18" fillId="0" borderId="30" xfId="1963" applyFont="1" applyFill="1" applyBorder="1" applyAlignment="1">
      <alignment vertical="center"/>
    </xf>
    <xf numFmtId="0" fontId="18" fillId="0" borderId="27" xfId="1963" applyFont="1" applyFill="1" applyBorder="1" applyAlignment="1">
      <alignment vertical="center"/>
    </xf>
    <xf numFmtId="0" fontId="23" fillId="0" borderId="0" xfId="0" applyFont="1" applyFill="1" applyBorder="1" applyAlignment="1">
      <alignment horizontal="center" vertical="center" wrapText="1"/>
    </xf>
    <xf numFmtId="0" fontId="18" fillId="0" borderId="0" xfId="0" applyFont="1" applyFill="1" applyBorder="1" applyAlignment="1">
      <alignment horizontal="right" vertical="center" wrapText="1"/>
    </xf>
    <xf numFmtId="0" fontId="26" fillId="0" borderId="0" xfId="0" applyFont="1" applyFill="1" applyBorder="1" applyAlignment="1">
      <alignment vertical="center" wrapText="1"/>
    </xf>
    <xf numFmtId="0" fontId="18" fillId="0" borderId="0" xfId="0" applyFont="1" applyFill="1" applyBorder="1" applyAlignment="1">
      <alignment vertical="center" wrapText="1"/>
    </xf>
    <xf numFmtId="0" fontId="23" fillId="0" borderId="40" xfId="0" applyFont="1" applyFill="1" applyBorder="1" applyAlignment="1">
      <alignment horizontal="center" vertical="center" wrapText="1"/>
    </xf>
    <xf numFmtId="0" fontId="23" fillId="0" borderId="41" xfId="0" applyFont="1" applyFill="1" applyBorder="1" applyAlignment="1">
      <alignment horizontal="center" vertical="center" wrapText="1"/>
    </xf>
    <xf numFmtId="0" fontId="23" fillId="0" borderId="42" xfId="0" applyFont="1" applyFill="1" applyBorder="1" applyAlignment="1">
      <alignment horizontal="center" vertical="center" wrapText="1"/>
    </xf>
    <xf numFmtId="0" fontId="23" fillId="0" borderId="33" xfId="0" applyFont="1" applyFill="1" applyBorder="1" applyAlignment="1">
      <alignment horizontal="center" vertical="center" wrapText="1"/>
    </xf>
    <xf numFmtId="0" fontId="0" fillId="0" borderId="0" xfId="0" applyFill="1" applyBorder="1" applyAlignment="1"/>
    <xf numFmtId="0" fontId="18" fillId="0" borderId="43" xfId="0" applyFont="1" applyFill="1" applyBorder="1" applyAlignment="1">
      <alignment horizontal="left" vertical="center" wrapText="1"/>
    </xf>
    <xf numFmtId="184" fontId="1" fillId="0" borderId="44" xfId="2" applyNumberFormat="1" applyFont="1" applyFill="1" applyBorder="1" applyAlignment="1">
      <alignment horizontal="right" vertical="center"/>
    </xf>
    <xf numFmtId="184" fontId="1" fillId="0" borderId="45" xfId="2" applyNumberFormat="1" applyFont="1" applyFill="1" applyBorder="1" applyAlignment="1">
      <alignment horizontal="right" vertical="center"/>
    </xf>
    <xf numFmtId="0" fontId="18" fillId="0" borderId="46" xfId="0" applyFont="1" applyFill="1" applyBorder="1" applyAlignment="1">
      <alignment horizontal="left" vertical="center" wrapText="1" indent="1"/>
    </xf>
    <xf numFmtId="184" fontId="0" fillId="0" borderId="47" xfId="2" applyNumberFormat="1" applyFont="1" applyFill="1" applyBorder="1" applyAlignment="1">
      <alignment horizontal="right" vertical="center"/>
    </xf>
    <xf numFmtId="184" fontId="0" fillId="0" borderId="48" xfId="2" applyNumberFormat="1" applyFont="1" applyFill="1" applyBorder="1" applyAlignment="1">
      <alignment horizontal="right" vertical="center"/>
    </xf>
    <xf numFmtId="0" fontId="18" fillId="0" borderId="0" xfId="0" applyFont="1" applyFill="1" applyBorder="1" applyAlignment="1">
      <alignment horizontal="left" vertical="center"/>
    </xf>
    <xf numFmtId="0" fontId="23" fillId="0" borderId="0" xfId="0" applyFont="1" applyFill="1" applyAlignment="1">
      <alignment horizontal="center" vertical="center" wrapText="1"/>
    </xf>
    <xf numFmtId="0" fontId="23" fillId="0" borderId="49" xfId="0" applyFont="1" applyFill="1" applyBorder="1" applyAlignment="1">
      <alignment horizontal="left" vertical="center" wrapText="1"/>
    </xf>
    <xf numFmtId="191" fontId="23" fillId="0" borderId="50" xfId="0" applyNumberFormat="1" applyFont="1" applyFill="1" applyBorder="1" applyAlignment="1">
      <alignment horizontal="right" vertical="center" wrapText="1"/>
    </xf>
    <xf numFmtId="191" fontId="23" fillId="0" borderId="44" xfId="0" applyNumberFormat="1" applyFont="1" applyFill="1" applyBorder="1" applyAlignment="1">
      <alignment horizontal="right" vertical="center" wrapText="1"/>
    </xf>
    <xf numFmtId="0" fontId="23" fillId="0" borderId="43" xfId="0" applyFont="1" applyFill="1" applyBorder="1" applyAlignment="1">
      <alignment horizontal="left" vertical="center" wrapText="1"/>
    </xf>
    <xf numFmtId="191" fontId="18" fillId="0" borderId="44" xfId="0" applyNumberFormat="1" applyFont="1" applyFill="1" applyBorder="1" applyAlignment="1">
      <alignment horizontal="right" vertical="center" wrapText="1"/>
    </xf>
    <xf numFmtId="0" fontId="18" fillId="0" borderId="51" xfId="0" applyFont="1" applyFill="1" applyBorder="1" applyAlignment="1">
      <alignment horizontal="left" vertical="center" wrapText="1"/>
    </xf>
    <xf numFmtId="191" fontId="18" fillId="0" borderId="52" xfId="0" applyNumberFormat="1" applyFont="1" applyFill="1" applyBorder="1" applyAlignment="1">
      <alignment horizontal="right" vertical="center" wrapText="1"/>
    </xf>
    <xf numFmtId="0" fontId="27" fillId="0" borderId="0" xfId="0" applyFont="1" applyFill="1" applyAlignment="1">
      <alignment horizontal="left" vertical="center" wrapText="1"/>
    </xf>
    <xf numFmtId="191" fontId="23" fillId="0" borderId="53" xfId="0" applyNumberFormat="1" applyFont="1" applyFill="1" applyBorder="1" applyAlignment="1">
      <alignment horizontal="right" vertical="center" wrapText="1"/>
    </xf>
    <xf numFmtId="191" fontId="23" fillId="0" borderId="45" xfId="0" applyNumberFormat="1" applyFont="1" applyFill="1" applyBorder="1" applyAlignment="1">
      <alignment horizontal="right" vertical="center" wrapText="1"/>
    </xf>
    <xf numFmtId="191" fontId="18" fillId="0" borderId="45" xfId="0" applyNumberFormat="1" applyFont="1" applyFill="1" applyBorder="1" applyAlignment="1">
      <alignment horizontal="right" vertical="center" wrapText="1"/>
    </xf>
    <xf numFmtId="191" fontId="18" fillId="0" borderId="54" xfId="0" applyNumberFormat="1" applyFont="1" applyFill="1" applyBorder="1" applyAlignment="1">
      <alignment horizontal="right" vertical="center" wrapText="1"/>
    </xf>
    <xf numFmtId="0" fontId="1" fillId="0" borderId="0" xfId="113" applyFont="1" applyFill="1" applyBorder="1" applyAlignment="1" applyProtection="1">
      <alignment vertical="center"/>
      <protection locked="0"/>
    </xf>
    <xf numFmtId="0" fontId="0" fillId="0" borderId="0" xfId="113" applyFont="1" applyFill="1" applyBorder="1" applyAlignment="1" applyProtection="1">
      <alignment vertical="center"/>
      <protection locked="0"/>
    </xf>
    <xf numFmtId="184" fontId="0" fillId="0" borderId="0" xfId="113" applyNumberFormat="1" applyFont="1" applyFill="1" applyAlignment="1" applyProtection="1">
      <alignment vertical="center"/>
      <protection locked="0"/>
    </xf>
    <xf numFmtId="0" fontId="0" fillId="0" borderId="0" xfId="113" applyFont="1" applyFill="1" applyAlignment="1" applyProtection="1">
      <alignment vertical="center"/>
      <protection locked="0"/>
    </xf>
    <xf numFmtId="185" fontId="0" fillId="12" borderId="0" xfId="113" applyNumberFormat="1" applyFont="1" applyFill="1" applyAlignment="1" applyProtection="1">
      <alignment horizontal="right" vertical="center"/>
      <protection locked="0"/>
    </xf>
    <xf numFmtId="0" fontId="6" fillId="0" borderId="0" xfId="113" applyFont="1" applyFill="1" applyBorder="1" applyAlignment="1" applyProtection="1">
      <alignment vertical="center"/>
      <protection locked="0"/>
    </xf>
    <xf numFmtId="185" fontId="0" fillId="0" borderId="0" xfId="113" applyNumberFormat="1" applyFont="1" applyFill="1" applyAlignment="1" applyProtection="1">
      <alignment horizontal="center" vertical="center"/>
      <protection locked="0"/>
    </xf>
    <xf numFmtId="184" fontId="1" fillId="0" borderId="20" xfId="3620" applyNumberFormat="1" applyFont="1" applyFill="1" applyBorder="1" applyAlignment="1" applyProtection="1">
      <alignment horizontal="center" vertical="center" wrapText="1"/>
      <protection locked="0"/>
    </xf>
    <xf numFmtId="0" fontId="1" fillId="0" borderId="0" xfId="97" applyFont="1" applyFill="1" applyBorder="1" applyAlignment="1" applyProtection="1">
      <alignment horizontal="center" vertical="center"/>
      <protection locked="0"/>
    </xf>
    <xf numFmtId="0" fontId="1" fillId="0" borderId="23" xfId="97" applyFont="1" applyFill="1" applyBorder="1" applyAlignment="1" applyProtection="1">
      <alignment horizontal="center" vertical="center"/>
      <protection locked="0"/>
    </xf>
    <xf numFmtId="0" fontId="1" fillId="0" borderId="0" xfId="97" applyFont="1" applyFill="1" applyBorder="1" applyAlignment="1" applyProtection="1">
      <alignment vertical="center"/>
      <protection locked="0"/>
    </xf>
    <xf numFmtId="184" fontId="1" fillId="0" borderId="25" xfId="97" applyNumberFormat="1" applyFont="1" applyFill="1" applyBorder="1" applyAlignment="1" applyProtection="1">
      <alignment horizontal="right" vertical="center"/>
    </xf>
    <xf numFmtId="3" fontId="0" fillId="0" borderId="23" xfId="97" applyNumberFormat="1" applyFont="1" applyFill="1" applyBorder="1" applyAlignment="1" applyProtection="1">
      <alignment vertical="center" wrapText="1"/>
      <protection locked="0"/>
    </xf>
    <xf numFmtId="3" fontId="1" fillId="0" borderId="23" xfId="97" applyNumberFormat="1" applyFont="1" applyFill="1" applyBorder="1" applyAlignment="1" applyProtection="1">
      <alignment vertical="center" wrapText="1"/>
      <protection locked="0"/>
    </xf>
    <xf numFmtId="0" fontId="0" fillId="0" borderId="0" xfId="114" applyFont="1" applyFill="1" applyBorder="1" applyAlignment="1">
      <alignment vertical="center"/>
    </xf>
    <xf numFmtId="0" fontId="0" fillId="0" borderId="0" xfId="97" applyFont="1" applyFill="1" applyBorder="1" applyAlignment="1" applyProtection="1">
      <alignment vertical="center"/>
      <protection locked="0"/>
    </xf>
    <xf numFmtId="184" fontId="0" fillId="0" borderId="25" xfId="97" applyNumberFormat="1" applyFont="1" applyFill="1" applyBorder="1" applyAlignment="1" applyProtection="1">
      <alignment horizontal="right" vertical="center"/>
    </xf>
    <xf numFmtId="0" fontId="1" fillId="0" borderId="30" xfId="97" applyFont="1" applyFill="1" applyBorder="1" applyAlignment="1" applyProtection="1">
      <alignment vertical="center"/>
      <protection locked="0"/>
    </xf>
    <xf numFmtId="0" fontId="0" fillId="0" borderId="30" xfId="114" applyFont="1" applyFill="1" applyBorder="1" applyAlignment="1">
      <alignment vertical="center"/>
    </xf>
    <xf numFmtId="0" fontId="0" fillId="0" borderId="0" xfId="97" applyFont="1" applyFill="1" applyBorder="1" applyAlignment="1" applyProtection="1">
      <alignment horizontal="left" vertical="center"/>
      <protection locked="0"/>
    </xf>
    <xf numFmtId="0" fontId="0" fillId="0" borderId="0" xfId="113" applyFont="1" applyFill="1" applyAlignment="1" applyProtection="1">
      <alignment vertical="top"/>
      <protection locked="0"/>
    </xf>
    <xf numFmtId="185" fontId="0" fillId="0" borderId="0" xfId="113" applyNumberFormat="1" applyFont="1" applyFill="1" applyAlignment="1" applyProtection="1">
      <alignment horizontal="right" vertical="center"/>
      <protection locked="0"/>
    </xf>
    <xf numFmtId="0" fontId="6" fillId="0" borderId="0" xfId="113" applyFont="1" applyFill="1" applyAlignment="1" applyProtection="1">
      <alignment vertical="center"/>
      <protection locked="0"/>
    </xf>
    <xf numFmtId="0" fontId="1" fillId="0" borderId="18" xfId="735" applyFont="1" applyFill="1" applyBorder="1" applyAlignment="1" applyProtection="1">
      <alignment horizontal="center" vertical="center"/>
      <protection locked="0"/>
    </xf>
    <xf numFmtId="184" fontId="1" fillId="0" borderId="20" xfId="735" applyNumberFormat="1" applyFont="1" applyFill="1" applyBorder="1" applyAlignment="1" applyProtection="1">
      <alignment horizontal="center" vertical="center"/>
      <protection locked="0"/>
    </xf>
    <xf numFmtId="3" fontId="1" fillId="0" borderId="23" xfId="735" applyNumberFormat="1" applyFont="1" applyFill="1" applyBorder="1" applyAlignment="1" applyProtection="1">
      <alignment vertical="center" wrapText="1"/>
      <protection locked="0"/>
    </xf>
    <xf numFmtId="184" fontId="1" fillId="0" borderId="25" xfId="3620" applyNumberFormat="1" applyFont="1" applyFill="1" applyBorder="1" applyAlignment="1" applyProtection="1">
      <alignment horizontal="right" vertical="center"/>
    </xf>
    <xf numFmtId="186" fontId="0" fillId="0" borderId="23" xfId="735" applyNumberFormat="1" applyFont="1" applyFill="1" applyBorder="1" applyAlignment="1" applyProtection="1">
      <alignment horizontal="left" vertical="center" indent="2"/>
      <protection locked="0"/>
    </xf>
    <xf numFmtId="186" fontId="0" fillId="0" borderId="23" xfId="735" applyNumberFormat="1" applyFont="1" applyFill="1" applyBorder="1" applyAlignment="1" applyProtection="1">
      <alignment vertical="center"/>
      <protection locked="0"/>
    </xf>
    <xf numFmtId="0" fontId="1" fillId="0" borderId="23" xfId="735" applyFont="1" applyFill="1" applyBorder="1" applyAlignment="1" applyProtection="1">
      <alignment horizontal="left" vertical="center"/>
      <protection locked="0"/>
    </xf>
    <xf numFmtId="184" fontId="1" fillId="0" borderId="25" xfId="735" applyNumberFormat="1" applyFont="1" applyFill="1" applyBorder="1" applyAlignment="1" applyProtection="1">
      <alignment horizontal="right" vertical="center"/>
    </xf>
    <xf numFmtId="186" fontId="0" fillId="0" borderId="23" xfId="735" applyNumberFormat="1" applyFont="1" applyFill="1" applyBorder="1" applyAlignment="1" applyProtection="1">
      <alignment horizontal="left" vertical="center" indent="3"/>
      <protection locked="0"/>
    </xf>
    <xf numFmtId="184" fontId="0" fillId="0" borderId="25" xfId="735" applyNumberFormat="1" applyFont="1" applyFill="1" applyBorder="1" applyAlignment="1" applyProtection="1">
      <alignment horizontal="right" vertical="center"/>
    </xf>
    <xf numFmtId="186" fontId="0" fillId="0" borderId="23" xfId="97" applyNumberFormat="1" applyFont="1" applyFill="1" applyBorder="1" applyAlignment="1" applyProtection="1">
      <alignment horizontal="left" vertical="center" indent="3"/>
      <protection locked="0"/>
    </xf>
    <xf numFmtId="184" fontId="0" fillId="0" borderId="0" xfId="97" applyNumberFormat="1" applyFont="1" applyFill="1" applyBorder="1" applyAlignment="1" applyProtection="1">
      <alignment horizontal="right" vertical="center"/>
    </xf>
    <xf numFmtId="186" fontId="0" fillId="0" borderId="26" xfId="97" applyNumberFormat="1" applyFont="1" applyFill="1" applyBorder="1" applyAlignment="1" applyProtection="1">
      <alignment horizontal="left" vertical="center" indent="3"/>
      <protection locked="0"/>
    </xf>
    <xf numFmtId="184" fontId="0" fillId="0" borderId="28" xfId="97" applyNumberFormat="1" applyFont="1" applyFill="1" applyBorder="1" applyAlignment="1" applyProtection="1">
      <alignment horizontal="right" vertical="center"/>
    </xf>
    <xf numFmtId="186" fontId="0" fillId="0" borderId="0" xfId="97" applyNumberFormat="1" applyFont="1" applyFill="1" applyBorder="1" applyAlignment="1" applyProtection="1">
      <alignment vertical="center"/>
      <protection locked="0"/>
    </xf>
    <xf numFmtId="0" fontId="0" fillId="0" borderId="0" xfId="85" applyFont="1" applyFill="1" applyAlignment="1">
      <alignment vertical="center"/>
    </xf>
    <xf numFmtId="184" fontId="0" fillId="0" borderId="0" xfId="113" applyNumberFormat="1" applyFont="1" applyFill="1" applyAlignment="1" applyProtection="1">
      <alignment horizontal="center" vertical="center"/>
      <protection locked="0"/>
    </xf>
    <xf numFmtId="3" fontId="6" fillId="0" borderId="0" xfId="113" applyNumberFormat="1" applyFont="1" applyFill="1" applyBorder="1" applyAlignment="1" applyProtection="1">
      <alignment vertical="center"/>
      <protection locked="0"/>
    </xf>
    <xf numFmtId="0" fontId="6" fillId="0" borderId="21" xfId="735" applyFont="1" applyFill="1" applyBorder="1" applyAlignment="1" applyProtection="1">
      <alignment horizontal="center" vertical="center"/>
      <protection locked="0"/>
    </xf>
    <xf numFmtId="0" fontId="6" fillId="0" borderId="23" xfId="735" applyFont="1" applyFill="1" applyBorder="1" applyAlignment="1" applyProtection="1">
      <alignment horizontal="left" vertical="center"/>
      <protection locked="0"/>
    </xf>
    <xf numFmtId="3" fontId="0" fillId="0" borderId="23" xfId="735" applyNumberFormat="1" applyFont="1" applyFill="1" applyBorder="1" applyAlignment="1" applyProtection="1">
      <alignment vertical="center"/>
      <protection locked="0"/>
    </xf>
    <xf numFmtId="0" fontId="6" fillId="0" borderId="26" xfId="735" applyFont="1" applyFill="1" applyBorder="1" applyAlignment="1" applyProtection="1">
      <alignment horizontal="left" vertical="center"/>
      <protection locked="0"/>
    </xf>
    <xf numFmtId="184" fontId="1" fillId="0" borderId="0" xfId="735" applyNumberFormat="1" applyFont="1" applyFill="1" applyBorder="1" applyAlignment="1" applyProtection="1">
      <alignment horizontal="right" vertical="center"/>
    </xf>
    <xf numFmtId="0" fontId="0" fillId="0" borderId="0" xfId="113" applyFont="1" applyFill="1" applyAlignment="1" applyProtection="1">
      <alignment vertical="center" wrapText="1"/>
      <protection locked="0"/>
    </xf>
    <xf numFmtId="185" fontId="0" fillId="0" borderId="0" xfId="727" applyNumberFormat="1" applyFont="1" applyFill="1" applyAlignment="1">
      <alignment horizontal="right" vertical="center"/>
    </xf>
    <xf numFmtId="185" fontId="0" fillId="0" borderId="0" xfId="727" applyNumberFormat="1" applyFont="1" applyFill="1" applyAlignment="1">
      <alignment horizontal="right"/>
    </xf>
    <xf numFmtId="0" fontId="1" fillId="0" borderId="31" xfId="1289" applyFont="1" applyFill="1" applyBorder="1" applyAlignment="1" applyProtection="1">
      <alignment horizontal="center" vertical="center"/>
      <protection locked="0"/>
    </xf>
    <xf numFmtId="0" fontId="1" fillId="0" borderId="20" xfId="1289" applyFont="1" applyFill="1" applyBorder="1" applyAlignment="1" applyProtection="1">
      <alignment horizontal="center" vertical="center" wrapText="1"/>
      <protection locked="0"/>
    </xf>
    <xf numFmtId="0" fontId="1" fillId="0" borderId="0" xfId="1289" applyFont="1" applyFill="1" applyBorder="1" applyAlignment="1" applyProtection="1">
      <alignment horizontal="left" vertical="center"/>
      <protection locked="0"/>
    </xf>
    <xf numFmtId="184" fontId="1" fillId="0" borderId="25" xfId="85" applyNumberFormat="1" applyFont="1" applyFill="1" applyBorder="1" applyAlignment="1">
      <alignment vertical="center"/>
    </xf>
    <xf numFmtId="0" fontId="1" fillId="0" borderId="0" xfId="1289" applyFont="1" applyFill="1" applyBorder="1" applyAlignment="1" applyProtection="1">
      <alignment vertical="center" wrapText="1"/>
      <protection locked="0"/>
    </xf>
    <xf numFmtId="0" fontId="0" fillId="0" borderId="0" xfId="1289" applyFont="1" applyFill="1" applyBorder="1" applyAlignment="1" applyProtection="1">
      <alignment horizontal="left" vertical="center" wrapText="1" indent="1"/>
      <protection locked="0"/>
    </xf>
    <xf numFmtId="184" fontId="0" fillId="0" borderId="25" xfId="85" applyNumberFormat="1" applyFont="1" applyFill="1" applyBorder="1" applyAlignment="1">
      <alignment vertical="center"/>
    </xf>
    <xf numFmtId="184" fontId="1" fillId="0" borderId="25" xfId="727" applyNumberFormat="1" applyFont="1" applyFill="1" applyBorder="1" applyAlignment="1">
      <alignment vertical="center"/>
    </xf>
    <xf numFmtId="184" fontId="0" fillId="0" borderId="25" xfId="1278" applyNumberFormat="1" applyFont="1" applyFill="1" applyBorder="1" applyAlignment="1">
      <alignment vertical="center"/>
    </xf>
    <xf numFmtId="0" fontId="0" fillId="0" borderId="0" xfId="1289" applyFont="1" applyFill="1" applyBorder="1" applyAlignment="1" applyProtection="1">
      <alignment vertical="center" wrapText="1"/>
      <protection locked="0"/>
    </xf>
    <xf numFmtId="0" fontId="1" fillId="0" borderId="30" xfId="1289" applyFont="1" applyFill="1" applyBorder="1" applyAlignment="1" applyProtection="1">
      <alignment vertical="center" wrapText="1"/>
      <protection locked="0"/>
    </xf>
    <xf numFmtId="184" fontId="1" fillId="0" borderId="28" xfId="85" applyNumberFormat="1" applyFont="1" applyFill="1" applyBorder="1" applyAlignment="1">
      <alignment vertical="center"/>
    </xf>
    <xf numFmtId="184" fontId="1" fillId="0" borderId="0" xfId="85" applyNumberFormat="1" applyFont="1" applyFill="1" applyBorder="1" applyAlignment="1">
      <alignment vertical="center"/>
    </xf>
    <xf numFmtId="0" fontId="0" fillId="12" borderId="0" xfId="727" applyFont="1" applyFill="1" applyAlignment="1"/>
    <xf numFmtId="188" fontId="0" fillId="12" borderId="0" xfId="727" applyNumberFormat="1" applyFont="1" applyFill="1" applyAlignment="1">
      <alignment vertical="center"/>
    </xf>
    <xf numFmtId="185" fontId="0" fillId="12" borderId="0" xfId="727" applyNumberFormat="1" applyFont="1" applyFill="1" applyAlignment="1">
      <alignment horizontal="right"/>
    </xf>
    <xf numFmtId="0" fontId="1" fillId="12" borderId="31" xfId="1289" applyFont="1" applyFill="1" applyBorder="1" applyAlignment="1" applyProtection="1">
      <alignment horizontal="left" vertical="center" indent="2"/>
      <protection locked="0"/>
    </xf>
    <xf numFmtId="0" fontId="1" fillId="12" borderId="20" xfId="1278" applyFont="1" applyFill="1" applyBorder="1" applyAlignment="1">
      <alignment horizontal="center" vertical="center" wrapText="1"/>
    </xf>
    <xf numFmtId="188" fontId="1" fillId="12" borderId="0" xfId="727" applyNumberFormat="1" applyFont="1" applyFill="1" applyAlignment="1">
      <alignment vertical="center"/>
    </xf>
    <xf numFmtId="0" fontId="1" fillId="12" borderId="0" xfId="1289" applyFont="1" applyFill="1" applyBorder="1" applyAlignment="1" applyProtection="1">
      <alignment horizontal="left" vertical="center"/>
      <protection locked="0"/>
    </xf>
    <xf numFmtId="184" fontId="1" fillId="12" borderId="25" xfId="1278" applyNumberFormat="1" applyFont="1" applyFill="1" applyBorder="1" applyAlignment="1">
      <alignment vertical="center"/>
    </xf>
    <xf numFmtId="0" fontId="0" fillId="12" borderId="0" xfId="1289" applyFont="1" applyFill="1" applyBorder="1" applyAlignment="1" applyProtection="1">
      <alignment horizontal="left" vertical="center"/>
      <protection locked="0"/>
    </xf>
    <xf numFmtId="184" fontId="0" fillId="12" borderId="25" xfId="1278" applyNumberFormat="1" applyFont="1" applyFill="1" applyBorder="1" applyAlignment="1">
      <alignment vertical="center"/>
    </xf>
    <xf numFmtId="0" fontId="0" fillId="12" borderId="0" xfId="727" applyFont="1" applyFill="1" applyBorder="1" applyAlignment="1">
      <alignment vertical="center" wrapText="1"/>
    </xf>
    <xf numFmtId="10" fontId="0" fillId="12" borderId="0" xfId="727" applyNumberFormat="1" applyFont="1" applyFill="1" applyAlignment="1"/>
    <xf numFmtId="0" fontId="0" fillId="12" borderId="30" xfId="1289" applyFont="1" applyFill="1" applyBorder="1" applyAlignment="1" applyProtection="1">
      <alignment horizontal="left" vertical="center"/>
      <protection locked="0"/>
    </xf>
    <xf numFmtId="184" fontId="0" fillId="12" borderId="28" xfId="1278" applyNumberFormat="1" applyFont="1" applyFill="1" applyBorder="1" applyAlignment="1">
      <alignment vertical="center"/>
    </xf>
    <xf numFmtId="184" fontId="0" fillId="12" borderId="0" xfId="1278" applyNumberFormat="1" applyFont="1" applyFill="1" applyBorder="1" applyAlignment="1">
      <alignment vertical="center"/>
    </xf>
    <xf numFmtId="192" fontId="24" fillId="0" borderId="0" xfId="1963" applyNumberFormat="1" applyFont="1" applyFill="1" applyBorder="1" applyAlignment="1">
      <alignment vertical="center"/>
    </xf>
    <xf numFmtId="189" fontId="18" fillId="0" borderId="0" xfId="2466" applyNumberFormat="1" applyFont="1" applyFill="1" applyBorder="1" applyAlignment="1">
      <alignment vertical="center"/>
    </xf>
    <xf numFmtId="189" fontId="13" fillId="0" borderId="24" xfId="2466" applyNumberFormat="1" applyFont="1" applyFill="1" applyBorder="1" applyAlignment="1">
      <alignment vertical="center"/>
    </xf>
    <xf numFmtId="189" fontId="18" fillId="0" borderId="30" xfId="2466" applyNumberFormat="1" applyFont="1" applyFill="1" applyBorder="1" applyAlignment="1">
      <alignment vertical="center"/>
    </xf>
    <xf numFmtId="189" fontId="13" fillId="0" borderId="27" xfId="2466" applyNumberFormat="1" applyFont="1" applyFill="1" applyBorder="1" applyAlignment="1">
      <alignment vertical="center"/>
    </xf>
    <xf numFmtId="0" fontId="13" fillId="0" borderId="30" xfId="1963" applyFont="1" applyFill="1" applyBorder="1" applyAlignment="1">
      <alignment vertical="center"/>
    </xf>
    <xf numFmtId="0" fontId="23" fillId="0" borderId="55" xfId="0" applyFont="1" applyFill="1" applyBorder="1" applyAlignment="1">
      <alignment horizontal="center" vertical="center" wrapText="1"/>
    </xf>
    <xf numFmtId="0" fontId="23" fillId="0" borderId="56" xfId="0" applyFont="1" applyFill="1" applyBorder="1" applyAlignment="1">
      <alignment horizontal="center" vertical="center" wrapText="1"/>
    </xf>
    <xf numFmtId="0" fontId="23" fillId="0" borderId="57" xfId="0" applyFont="1" applyFill="1" applyBorder="1" applyAlignment="1">
      <alignment horizontal="center" vertical="center" wrapText="1"/>
    </xf>
    <xf numFmtId="0" fontId="23" fillId="0" borderId="29" xfId="0" applyNumberFormat="1" applyFont="1" applyFill="1" applyBorder="1" applyAlignment="1" applyProtection="1">
      <alignment horizontal="left" vertical="center" wrapText="1"/>
    </xf>
    <xf numFmtId="184" fontId="1" fillId="0" borderId="22" xfId="2" applyNumberFormat="1" applyFont="1" applyFill="1" applyBorder="1" applyAlignment="1" applyProtection="1">
      <alignment horizontal="right" vertical="center" shrinkToFit="1"/>
    </xf>
    <xf numFmtId="184" fontId="1" fillId="0" borderId="58" xfId="2" applyNumberFormat="1" applyFont="1" applyFill="1" applyBorder="1" applyAlignment="1" applyProtection="1">
      <alignment horizontal="right" vertical="center" shrinkToFit="1"/>
    </xf>
    <xf numFmtId="184" fontId="1" fillId="0" borderId="25" xfId="2" applyNumberFormat="1" applyFont="1" applyFill="1" applyBorder="1" applyAlignment="1">
      <alignment horizontal="right" vertical="center" shrinkToFit="1"/>
    </xf>
    <xf numFmtId="0" fontId="18" fillId="0" borderId="0" xfId="0" applyNumberFormat="1" applyFont="1" applyFill="1" applyBorder="1" applyAlignment="1" applyProtection="1">
      <alignment horizontal="left" vertical="center" wrapText="1" indent="1"/>
    </xf>
    <xf numFmtId="184" fontId="0" fillId="0" borderId="25" xfId="2" applyNumberFormat="1" applyFont="1" applyFill="1" applyBorder="1" applyAlignment="1" applyProtection="1">
      <alignment horizontal="right" vertical="center" shrinkToFit="1"/>
    </xf>
    <xf numFmtId="184" fontId="0" fillId="0" borderId="24" xfId="2" applyNumberFormat="1" applyFont="1" applyFill="1" applyBorder="1" applyAlignment="1" applyProtection="1">
      <alignment horizontal="right" vertical="center" shrinkToFit="1"/>
    </xf>
    <xf numFmtId="184" fontId="0" fillId="0" borderId="25" xfId="2" applyNumberFormat="1" applyFont="1" applyFill="1" applyBorder="1" applyAlignment="1">
      <alignment horizontal="right" vertical="center" shrinkToFit="1"/>
    </xf>
    <xf numFmtId="0" fontId="23" fillId="0" borderId="0" xfId="0" applyNumberFormat="1" applyFont="1" applyFill="1" applyBorder="1" applyAlignment="1" applyProtection="1">
      <alignment horizontal="left" vertical="center" wrapText="1"/>
    </xf>
    <xf numFmtId="184" fontId="1" fillId="0" borderId="25" xfId="2" applyNumberFormat="1" applyFont="1" applyFill="1" applyBorder="1" applyAlignment="1" applyProtection="1">
      <alignment horizontal="right" vertical="center" shrinkToFit="1"/>
    </xf>
    <xf numFmtId="184" fontId="1" fillId="0" borderId="24" xfId="2" applyNumberFormat="1" applyFont="1" applyFill="1" applyBorder="1" applyAlignment="1" applyProtection="1">
      <alignment horizontal="right" vertical="center" shrinkToFit="1"/>
    </xf>
    <xf numFmtId="0" fontId="18" fillId="0" borderId="30" xfId="0" applyNumberFormat="1" applyFont="1" applyFill="1" applyBorder="1" applyAlignment="1" applyProtection="1">
      <alignment horizontal="left" vertical="center" wrapText="1" indent="1"/>
    </xf>
    <xf numFmtId="184" fontId="0" fillId="0" borderId="28" xfId="2" applyNumberFormat="1" applyFont="1" applyFill="1" applyBorder="1" applyAlignment="1" applyProtection="1">
      <alignment horizontal="right" vertical="center" shrinkToFit="1"/>
    </xf>
    <xf numFmtId="184" fontId="0" fillId="0" borderId="27" xfId="2" applyNumberFormat="1" applyFont="1" applyFill="1" applyBorder="1" applyAlignment="1" applyProtection="1">
      <alignment horizontal="right" vertical="center" shrinkToFit="1"/>
    </xf>
    <xf numFmtId="184" fontId="0" fillId="0" borderId="28" xfId="2" applyNumberFormat="1" applyFont="1" applyFill="1" applyBorder="1" applyAlignment="1">
      <alignment horizontal="right" vertical="center" shrinkToFit="1"/>
    </xf>
    <xf numFmtId="0" fontId="3" fillId="0" borderId="0" xfId="94" applyFont="1" applyFill="1" applyBorder="1" applyAlignment="1"/>
    <xf numFmtId="0" fontId="8" fillId="0" borderId="0" xfId="94" applyNumberFormat="1" applyFont="1" applyFill="1" applyBorder="1" applyAlignment="1" applyProtection="1">
      <alignment horizontal="right"/>
    </xf>
    <xf numFmtId="0" fontId="0" fillId="0" borderId="0" xfId="94" applyFont="1" applyFill="1" applyBorder="1" applyAlignment="1">
      <alignment horizontal="right" vertical="center"/>
    </xf>
    <xf numFmtId="0" fontId="14" fillId="0" borderId="0" xfId="94" applyFont="1" applyFill="1" applyBorder="1" applyAlignment="1">
      <alignment horizontal="right" vertical="center"/>
    </xf>
    <xf numFmtId="0" fontId="1" fillId="0" borderId="20" xfId="94" applyFont="1" applyFill="1" applyBorder="1" applyAlignment="1">
      <alignment horizontal="center" vertical="center"/>
    </xf>
    <xf numFmtId="184" fontId="0" fillId="0" borderId="25" xfId="94" applyNumberFormat="1" applyFont="1" applyFill="1" applyBorder="1" applyAlignment="1" applyProtection="1">
      <alignment horizontal="right" vertical="center"/>
    </xf>
    <xf numFmtId="184" fontId="0" fillId="0" borderId="28" xfId="94" applyNumberFormat="1" applyFont="1" applyFill="1" applyBorder="1" applyAlignment="1" applyProtection="1">
      <alignment horizontal="right" vertical="center"/>
    </xf>
    <xf numFmtId="0" fontId="0" fillId="0" borderId="0" xfId="2354" applyFont="1" applyFill="1" applyAlignment="1">
      <alignment vertical="center" wrapText="1"/>
    </xf>
    <xf numFmtId="0" fontId="29" fillId="0" borderId="0" xfId="94" applyFont="1" applyFill="1" applyBorder="1" applyAlignment="1"/>
    <xf numFmtId="0" fontId="23" fillId="0" borderId="18" xfId="0" applyFont="1" applyFill="1" applyBorder="1" applyAlignment="1">
      <alignment horizontal="center" vertical="center" wrapText="1"/>
    </xf>
    <xf numFmtId="0" fontId="23" fillId="0" borderId="31" xfId="0" applyFont="1" applyFill="1" applyBorder="1" applyAlignment="1">
      <alignment horizontal="center" vertical="center" wrapText="1"/>
    </xf>
    <xf numFmtId="0" fontId="23" fillId="0" borderId="32" xfId="0" applyFont="1" applyFill="1" applyBorder="1" applyAlignment="1">
      <alignment horizontal="center" vertical="center" wrapText="1"/>
    </xf>
    <xf numFmtId="0" fontId="23" fillId="0" borderId="32" xfId="0" applyFont="1" applyFill="1" applyBorder="1" applyAlignment="1">
      <alignment horizontal="left" vertical="center" wrapText="1"/>
    </xf>
    <xf numFmtId="0" fontId="23" fillId="0" borderId="33" xfId="0" applyFont="1" applyFill="1" applyBorder="1" applyAlignment="1">
      <alignment horizontal="left" vertical="center" wrapText="1"/>
    </xf>
    <xf numFmtId="0" fontId="18" fillId="0" borderId="32" xfId="0" applyFont="1" applyFill="1" applyBorder="1" applyAlignment="1">
      <alignment horizontal="left" vertical="center" wrapText="1"/>
    </xf>
    <xf numFmtId="0" fontId="18" fillId="0" borderId="17" xfId="0" applyFont="1" applyFill="1" applyBorder="1" applyAlignment="1">
      <alignment horizontal="left" vertical="center" wrapText="1"/>
    </xf>
    <xf numFmtId="0" fontId="18" fillId="0" borderId="25" xfId="0" applyFont="1" applyFill="1" applyBorder="1" applyAlignment="1">
      <alignment horizontal="left" vertical="center" wrapText="1"/>
    </xf>
    <xf numFmtId="0" fontId="18" fillId="0" borderId="28" xfId="0" applyFont="1" applyFill="1" applyBorder="1" applyAlignment="1">
      <alignment horizontal="left" vertical="center" wrapText="1"/>
    </xf>
    <xf numFmtId="0" fontId="18" fillId="0" borderId="17" xfId="0" applyFont="1" applyFill="1" applyBorder="1" applyAlignment="1">
      <alignment horizontal="left" vertical="center" shrinkToFit="1"/>
    </xf>
    <xf numFmtId="0" fontId="18" fillId="0" borderId="23" xfId="0" applyFont="1" applyFill="1" applyBorder="1" applyAlignment="1">
      <alignment horizontal="left" vertical="center" wrapText="1"/>
    </xf>
    <xf numFmtId="0" fontId="18" fillId="0" borderId="33" xfId="0" applyFont="1" applyFill="1" applyBorder="1" applyAlignment="1">
      <alignment horizontal="left" vertical="center" wrapText="1"/>
    </xf>
    <xf numFmtId="0" fontId="1" fillId="0" borderId="32" xfId="0" applyFont="1" applyFill="1" applyBorder="1" applyAlignment="1">
      <alignment horizontal="left" vertical="center" wrapText="1"/>
    </xf>
    <xf numFmtId="0" fontId="1" fillId="0" borderId="33" xfId="0" applyFont="1" applyFill="1" applyBorder="1" applyAlignment="1">
      <alignment horizontal="left" vertical="center" wrapText="1"/>
    </xf>
    <xf numFmtId="0" fontId="18" fillId="0" borderId="26" xfId="0" applyFont="1" applyFill="1" applyBorder="1" applyAlignment="1">
      <alignment horizontal="left" vertical="center" wrapText="1"/>
    </xf>
    <xf numFmtId="0" fontId="18" fillId="0" borderId="21" xfId="0" applyFont="1" applyFill="1" applyBorder="1" applyAlignment="1">
      <alignment horizontal="left" vertical="center" wrapText="1"/>
    </xf>
    <xf numFmtId="0" fontId="18" fillId="0" borderId="32" xfId="0" applyFont="1" applyFill="1" applyBorder="1" applyAlignment="1">
      <alignment vertical="center" wrapText="1"/>
    </xf>
    <xf numFmtId="0" fontId="18" fillId="0" borderId="33" xfId="0" applyFont="1" applyFill="1" applyBorder="1" applyAlignment="1">
      <alignment horizontal="left" vertical="center"/>
    </xf>
    <xf numFmtId="0" fontId="30" fillId="0" borderId="0" xfId="0" applyFont="1" applyAlignment="1">
      <alignment horizontal="center"/>
    </xf>
    <xf numFmtId="0" fontId="17" fillId="0" borderId="0" xfId="0" applyFont="1" applyAlignment="1">
      <alignment horizontal="center"/>
    </xf>
    <xf numFmtId="0" fontId="31" fillId="0" borderId="0" xfId="0" applyFont="1" applyAlignment="1">
      <alignment horizontal="justify"/>
    </xf>
    <xf numFmtId="0" fontId="32" fillId="0" borderId="0" xfId="0" applyFont="1" applyAlignment="1">
      <alignment horizontal="justify"/>
    </xf>
    <xf numFmtId="0" fontId="33" fillId="0" borderId="0" xfId="0" applyFont="1" applyAlignment="1">
      <alignment horizontal="justify"/>
    </xf>
    <xf numFmtId="0" fontId="34" fillId="0" borderId="0" xfId="0" applyFont="1" applyAlignment="1">
      <alignment horizontal="justify"/>
    </xf>
    <xf numFmtId="0" fontId="27" fillId="0" borderId="27" xfId="0" applyFont="1" applyFill="1" applyBorder="1" applyAlignment="1">
      <alignment horizontal="left" vertical="center" wrapText="1"/>
    </xf>
    <xf numFmtId="0" fontId="27" fillId="0" borderId="28" xfId="0" applyFont="1" applyFill="1" applyBorder="1" applyAlignment="1">
      <alignment horizontal="left" vertical="center" wrapText="1"/>
    </xf>
    <xf numFmtId="0" fontId="0" fillId="0" borderId="0" xfId="0" applyAlignment="1">
      <alignment vertical="center"/>
    </xf>
    <xf numFmtId="0" fontId="0" fillId="0" borderId="0" xfId="0" applyAlignment="1">
      <alignment horizontal="left" vertical="center"/>
    </xf>
    <xf numFmtId="0" fontId="0" fillId="0" borderId="0" xfId="106" applyFont="1" applyFill="1" applyAlignment="1">
      <alignment horizontal="left" vertical="center"/>
    </xf>
    <xf numFmtId="188" fontId="0" fillId="0" borderId="0" xfId="111" applyNumberFormat="1" applyFont="1" applyFill="1" applyAlignment="1">
      <alignment horizontal="right" vertical="center"/>
    </xf>
    <xf numFmtId="188" fontId="0" fillId="0" borderId="0" xfId="111" applyNumberFormat="1" applyFont="1" applyFill="1" applyAlignment="1">
      <alignment horizontal="left" vertical="center"/>
    </xf>
    <xf numFmtId="0" fontId="2" fillId="0" borderId="0" xfId="106" applyFont="1" applyFill="1" applyAlignment="1">
      <alignment horizontal="center" vertical="center"/>
    </xf>
    <xf numFmtId="0" fontId="2" fillId="0" borderId="0" xfId="106" applyFont="1" applyFill="1" applyAlignment="1">
      <alignment horizontal="left" vertical="center"/>
    </xf>
    <xf numFmtId="0" fontId="0" fillId="0" borderId="0" xfId="106" applyFont="1" applyFill="1" applyAlignment="1"/>
    <xf numFmtId="0" fontId="0" fillId="0" borderId="0" xfId="106" applyFont="1" applyFill="1" applyBorder="1" applyAlignment="1">
      <alignment horizontal="right" vertical="center"/>
    </xf>
    <xf numFmtId="0" fontId="0" fillId="0" borderId="0" xfId="106" applyFont="1" applyFill="1" applyAlignment="1">
      <alignment horizontal="right" vertical="center"/>
    </xf>
    <xf numFmtId="0" fontId="1" fillId="0" borderId="18" xfId="106" applyFont="1" applyFill="1" applyBorder="1" applyAlignment="1">
      <alignment horizontal="center" vertical="center"/>
    </xf>
    <xf numFmtId="0" fontId="1" fillId="0" borderId="20" xfId="86" applyFont="1" applyFill="1" applyBorder="1" applyAlignment="1">
      <alignment horizontal="center" vertical="center" wrapText="1"/>
    </xf>
    <xf numFmtId="0" fontId="1" fillId="0" borderId="0" xfId="86" applyFont="1" applyFill="1" applyAlignment="1">
      <alignment horizontal="center" vertical="center" wrapText="1"/>
    </xf>
    <xf numFmtId="0" fontId="1" fillId="0" borderId="0" xfId="86" applyFont="1" applyFill="1" applyAlignment="1">
      <alignment horizontal="left" vertical="center" wrapText="1"/>
    </xf>
    <xf numFmtId="0" fontId="1" fillId="0" borderId="0" xfId="0" applyFont="1" applyAlignment="1">
      <alignment vertical="center"/>
    </xf>
    <xf numFmtId="184" fontId="1" fillId="0" borderId="17" xfId="99" applyNumberFormat="1" applyFont="1" applyFill="1" applyBorder="1" applyAlignment="1" applyProtection="1">
      <alignment horizontal="right" vertical="center"/>
    </xf>
    <xf numFmtId="184" fontId="1" fillId="0" borderId="0" xfId="99" applyNumberFormat="1" applyFont="1" applyFill="1" applyAlignment="1" applyProtection="1">
      <alignment horizontal="right" vertical="center"/>
    </xf>
    <xf numFmtId="184" fontId="1" fillId="0" borderId="0" xfId="99" applyNumberFormat="1" applyFont="1" applyFill="1" applyAlignment="1" applyProtection="1">
      <alignment horizontal="left" vertical="center"/>
    </xf>
    <xf numFmtId="184" fontId="0" fillId="0" borderId="25" xfId="99" applyNumberFormat="1" applyFont="1" applyFill="1" applyBorder="1" applyAlignment="1" applyProtection="1">
      <alignment horizontal="right" vertical="center"/>
    </xf>
    <xf numFmtId="184" fontId="0" fillId="0" borderId="0" xfId="99" applyNumberFormat="1" applyFont="1" applyFill="1" applyAlignment="1" applyProtection="1">
      <alignment horizontal="right" vertical="center"/>
    </xf>
    <xf numFmtId="184" fontId="0" fillId="0" borderId="0" xfId="99" applyNumberFormat="1" applyFont="1" applyFill="1" applyAlignment="1" applyProtection="1">
      <alignment horizontal="left" vertical="center"/>
    </xf>
    <xf numFmtId="0" fontId="0" fillId="0" borderId="26" xfId="0" applyBorder="1" applyAlignment="1">
      <alignment vertical="center"/>
    </xf>
    <xf numFmtId="184" fontId="0" fillId="0" borderId="28" xfId="99" applyNumberFormat="1" applyFont="1" applyFill="1" applyBorder="1" applyAlignment="1" applyProtection="1">
      <alignment horizontal="right" vertical="center"/>
    </xf>
    <xf numFmtId="0" fontId="0" fillId="0" borderId="21" xfId="0" applyBorder="1" applyAlignment="1">
      <alignment vertical="center"/>
    </xf>
    <xf numFmtId="184" fontId="0" fillId="0" borderId="17" xfId="99" applyNumberFormat="1" applyFont="1" applyFill="1" applyBorder="1" applyAlignment="1" applyProtection="1">
      <alignment horizontal="right" vertical="center"/>
    </xf>
    <xf numFmtId="184" fontId="0" fillId="0" borderId="25" xfId="106" applyNumberFormat="1" applyFont="1" applyFill="1" applyBorder="1" applyAlignment="1" applyProtection="1">
      <alignment horizontal="right" vertical="center"/>
    </xf>
    <xf numFmtId="184" fontId="0" fillId="0" borderId="0" xfId="106" applyNumberFormat="1" applyFont="1" applyFill="1" applyAlignment="1" applyProtection="1">
      <alignment horizontal="right" vertical="center"/>
    </xf>
    <xf numFmtId="0" fontId="0" fillId="0" borderId="0" xfId="0" applyAlignment="1">
      <alignment horizontal="left" vertical="center" indent="1"/>
    </xf>
    <xf numFmtId="184" fontId="0" fillId="0" borderId="0" xfId="106" applyNumberFormat="1" applyFont="1" applyFill="1" applyAlignment="1" applyProtection="1">
      <alignment horizontal="left" vertical="center"/>
    </xf>
    <xf numFmtId="0" fontId="0" fillId="0" borderId="0" xfId="0" applyAlignment="1">
      <alignment horizontal="left" vertical="center" wrapText="1" indent="1"/>
    </xf>
    <xf numFmtId="0" fontId="0" fillId="0" borderId="30" xfId="0" applyBorder="1" applyAlignment="1">
      <alignment horizontal="left" vertical="center" indent="1"/>
    </xf>
    <xf numFmtId="184" fontId="0" fillId="0" borderId="28" xfId="106" applyNumberFormat="1" applyFont="1" applyFill="1" applyBorder="1" applyAlignment="1" applyProtection="1">
      <alignment horizontal="right" vertical="center"/>
    </xf>
    <xf numFmtId="0" fontId="0" fillId="0" borderId="29" xfId="0" applyBorder="1" applyAlignment="1">
      <alignment horizontal="left" vertical="center" indent="1"/>
    </xf>
    <xf numFmtId="184" fontId="0" fillId="0" borderId="17" xfId="106" applyNumberFormat="1" applyFont="1" applyFill="1" applyBorder="1" applyAlignment="1" applyProtection="1">
      <alignment horizontal="right" vertical="center"/>
    </xf>
    <xf numFmtId="0" fontId="1" fillId="0" borderId="0" xfId="0" applyFont="1"/>
    <xf numFmtId="0" fontId="0" fillId="0" borderId="23" xfId="0" applyBorder="1" applyAlignment="1">
      <alignment horizontal="left" vertical="center" indent="1"/>
    </xf>
    <xf numFmtId="0" fontId="0" fillId="0" borderId="23" xfId="0" applyBorder="1" applyAlignment="1">
      <alignment vertical="center"/>
    </xf>
    <xf numFmtId="0" fontId="0" fillId="0" borderId="26" xfId="0" applyBorder="1" applyAlignment="1">
      <alignment horizontal="left" vertical="center" indent="1"/>
    </xf>
    <xf numFmtId="0" fontId="0" fillId="0" borderId="21" xfId="0" applyBorder="1" applyAlignment="1">
      <alignment horizontal="left" vertical="center" indent="1"/>
    </xf>
    <xf numFmtId="188" fontId="0" fillId="0" borderId="25" xfId="727" applyNumberFormat="1" applyFont="1" applyFill="1" applyBorder="1" applyAlignment="1">
      <alignment vertical="center"/>
    </xf>
    <xf numFmtId="188" fontId="0" fillId="0" borderId="0" xfId="727" applyNumberFormat="1" applyFont="1" applyFill="1" applyAlignment="1">
      <alignment vertical="center"/>
    </xf>
    <xf numFmtId="188" fontId="0" fillId="0" borderId="0" xfId="727" applyNumberFormat="1" applyFont="1" applyFill="1" applyAlignment="1">
      <alignment horizontal="left" vertical="center"/>
    </xf>
    <xf numFmtId="0" fontId="1" fillId="0" borderId="23" xfId="0" applyFont="1" applyBorder="1" applyAlignment="1">
      <alignment vertical="center"/>
    </xf>
    <xf numFmtId="184" fontId="1" fillId="0" borderId="25" xfId="106" applyNumberFormat="1" applyFont="1" applyFill="1" applyBorder="1" applyAlignment="1" applyProtection="1">
      <alignment horizontal="right" vertical="center"/>
    </xf>
    <xf numFmtId="184" fontId="1" fillId="0" borderId="0" xfId="106" applyNumberFormat="1" applyFont="1" applyFill="1" applyAlignment="1" applyProtection="1">
      <alignment horizontal="right" vertical="center"/>
    </xf>
    <xf numFmtId="184" fontId="1" fillId="0" borderId="0" xfId="106" applyNumberFormat="1" applyFont="1" applyFill="1" applyAlignment="1" applyProtection="1">
      <alignment horizontal="left" vertical="center"/>
    </xf>
    <xf numFmtId="0" fontId="0" fillId="0" borderId="29" xfId="106" applyFont="1" applyFill="1" applyBorder="1" applyAlignment="1">
      <alignment vertical="center" wrapText="1"/>
    </xf>
    <xf numFmtId="0" fontId="0" fillId="0" borderId="0" xfId="106" applyFont="1" applyFill="1" applyAlignment="1">
      <alignment vertical="center" wrapText="1"/>
    </xf>
    <xf numFmtId="0" fontId="0" fillId="0" borderId="0" xfId="106" applyFont="1" applyFill="1" applyAlignment="1">
      <alignment horizontal="left" vertical="center" wrapText="1" indent="1"/>
    </xf>
    <xf numFmtId="0" fontId="0" fillId="0" borderId="0" xfId="106" applyFont="1" applyFill="1" applyAlignment="1">
      <alignment horizontal="left" vertical="center" wrapText="1"/>
    </xf>
    <xf numFmtId="0" fontId="35" fillId="0" borderId="0" xfId="106" applyFont="1" applyFill="1" applyAlignment="1">
      <alignment vertical="center" wrapText="1"/>
    </xf>
    <xf numFmtId="0" fontId="0" fillId="0" borderId="0" xfId="111" applyFont="1" applyFill="1" applyAlignment="1">
      <alignment vertical="center"/>
    </xf>
    <xf numFmtId="184" fontId="0" fillId="0" borderId="0" xfId="111" applyNumberFormat="1" applyFont="1" applyFill="1" applyAlignment="1">
      <alignment horizontal="center" vertical="center"/>
    </xf>
    <xf numFmtId="0" fontId="0" fillId="0" borderId="0" xfId="111" applyFont="1" applyFill="1"/>
    <xf numFmtId="0" fontId="23" fillId="0" borderId="59" xfId="727" applyFont="1" applyFill="1" applyBorder="1" applyAlignment="1">
      <alignment horizontal="center" vertical="center"/>
    </xf>
    <xf numFmtId="184" fontId="23" fillId="0" borderId="60" xfId="727" applyNumberFormat="1" applyFont="1" applyFill="1" applyBorder="1" applyAlignment="1">
      <alignment horizontal="center" vertical="center"/>
    </xf>
    <xf numFmtId="0" fontId="1" fillId="0" borderId="0" xfId="111" applyFont="1" applyFill="1" applyAlignment="1">
      <alignment vertical="center" wrapText="1"/>
    </xf>
    <xf numFmtId="184" fontId="23" fillId="0" borderId="53" xfId="727" applyNumberFormat="1" applyFont="1" applyFill="1" applyBorder="1" applyAlignment="1">
      <alignment horizontal="right" vertical="center"/>
    </xf>
    <xf numFmtId="184" fontId="18" fillId="0" borderId="45" xfId="727" applyNumberFormat="1" applyFont="1" applyFill="1" applyBorder="1" applyAlignment="1">
      <alignment horizontal="right" vertical="center"/>
    </xf>
    <xf numFmtId="0" fontId="0" fillId="0" borderId="0" xfId="111" applyFont="1" applyFill="1" applyBorder="1" applyAlignment="1">
      <alignment vertical="center"/>
    </xf>
    <xf numFmtId="0" fontId="0" fillId="0" borderId="30" xfId="111" applyFont="1" applyFill="1" applyBorder="1" applyAlignment="1">
      <alignment vertical="center"/>
    </xf>
    <xf numFmtId="184" fontId="18" fillId="0" borderId="48" xfId="727" applyNumberFormat="1" applyFont="1" applyFill="1" applyBorder="1" applyAlignment="1">
      <alignment horizontal="right" vertical="center"/>
    </xf>
    <xf numFmtId="0" fontId="0" fillId="0" borderId="0" xfId="727" applyNumberFormat="1" applyFont="1" applyFill="1" applyAlignment="1">
      <alignment vertical="center"/>
    </xf>
    <xf numFmtId="188" fontId="0" fillId="0" borderId="0" xfId="727" applyNumberFormat="1" applyFont="1" applyFill="1" applyAlignment="1">
      <alignment horizontal="right" vertical="center"/>
    </xf>
    <xf numFmtId="0" fontId="23" fillId="0" borderId="23" xfId="0" applyFont="1" applyFill="1" applyBorder="1" applyAlignment="1">
      <alignment horizontal="left" vertical="center"/>
    </xf>
    <xf numFmtId="0" fontId="0" fillId="0" borderId="0" xfId="727" applyFont="1" applyFill="1" applyBorder="1" applyAlignment="1">
      <alignment vertical="center"/>
    </xf>
    <xf numFmtId="49" fontId="0" fillId="0" borderId="10" xfId="91" applyNumberFormat="1" applyFont="1" applyFill="1" applyBorder="1" applyAlignment="1">
      <alignment horizontal="left" vertical="center" indent="1"/>
    </xf>
    <xf numFmtId="188" fontId="0" fillId="0" borderId="10" xfId="91" applyNumberFormat="1" applyFont="1" applyFill="1" applyBorder="1" applyAlignment="1">
      <alignment horizontal="right" vertical="center"/>
    </xf>
    <xf numFmtId="49" fontId="0" fillId="0" borderId="10" xfId="91" applyNumberFormat="1" applyFont="1" applyFill="1" applyBorder="1" applyAlignment="1">
      <alignment horizontal="left" indent="2"/>
    </xf>
    <xf numFmtId="3" fontId="0" fillId="0" borderId="10" xfId="727" applyNumberFormat="1" applyFont="1" applyFill="1" applyBorder="1" applyAlignment="1" applyProtection="1">
      <alignment horizontal="right" vertical="center"/>
    </xf>
    <xf numFmtId="49" fontId="0" fillId="0" borderId="10" xfId="91" applyNumberFormat="1" applyFont="1" applyFill="1" applyBorder="1" applyAlignment="1">
      <alignment horizontal="left" indent="1"/>
    </xf>
    <xf numFmtId="184" fontId="0" fillId="0" borderId="10" xfId="100" applyNumberFormat="1" applyFont="1" applyFill="1" applyBorder="1" applyAlignment="1" applyProtection="1">
      <alignment horizontal="right" vertical="center"/>
    </xf>
    <xf numFmtId="49" fontId="0" fillId="0" borderId="0" xfId="91" applyNumberFormat="1" applyFont="1" applyFill="1" applyBorder="1" applyAlignment="1">
      <alignment horizontal="left" indent="1"/>
    </xf>
    <xf numFmtId="3" fontId="0" fillId="0" borderId="0" xfId="727" applyNumberFormat="1" applyFont="1" applyFill="1" applyBorder="1" applyAlignment="1" applyProtection="1">
      <alignment horizontal="right" vertical="center"/>
    </xf>
    <xf numFmtId="184" fontId="0" fillId="0" borderId="0" xfId="100" applyNumberFormat="1" applyFont="1" applyFill="1" applyBorder="1" applyAlignment="1" applyProtection="1">
      <alignment horizontal="right" vertical="center"/>
    </xf>
    <xf numFmtId="188" fontId="0" fillId="0" borderId="0" xfId="91" applyNumberFormat="1" applyFont="1" applyFill="1" applyBorder="1" applyAlignment="1">
      <alignment horizontal="right" vertical="center"/>
    </xf>
    <xf numFmtId="0" fontId="0" fillId="0" borderId="30" xfId="727" applyFont="1" applyFill="1" applyBorder="1" applyAlignment="1">
      <alignment vertical="center"/>
    </xf>
    <xf numFmtId="0" fontId="1" fillId="0" borderId="18" xfId="727" applyFont="1" applyFill="1" applyBorder="1" applyAlignment="1">
      <alignment horizontal="center" vertical="center"/>
    </xf>
    <xf numFmtId="0" fontId="1" fillId="0" borderId="20" xfId="727" applyFont="1" applyFill="1" applyBorder="1" applyAlignment="1">
      <alignment horizontal="center" vertical="center"/>
    </xf>
    <xf numFmtId="0" fontId="1" fillId="0" borderId="0" xfId="727" applyFont="1" applyFill="1" applyAlignment="1">
      <alignment vertical="center"/>
    </xf>
    <xf numFmtId="0" fontId="1" fillId="0" borderId="23" xfId="727" applyFont="1" applyFill="1" applyBorder="1" applyAlignment="1">
      <alignment vertical="center"/>
    </xf>
    <xf numFmtId="184" fontId="1" fillId="0" borderId="25" xfId="107" applyNumberFormat="1" applyFont="1" applyFill="1" applyBorder="1" applyAlignment="1">
      <alignment horizontal="right" vertical="center"/>
    </xf>
    <xf numFmtId="0" fontId="0" fillId="0" borderId="23" xfId="727" applyFont="1" applyFill="1" applyBorder="1" applyAlignment="1">
      <alignment vertical="center"/>
    </xf>
    <xf numFmtId="0" fontId="0" fillId="0" borderId="0" xfId="86" applyFont="1" applyFill="1" applyAlignment="1">
      <alignment vertical="center"/>
    </xf>
    <xf numFmtId="0" fontId="0" fillId="0" borderId="0" xfId="86" applyFont="1" applyFill="1" applyAlignment="1">
      <alignment horizontal="right" vertical="center"/>
    </xf>
    <xf numFmtId="0" fontId="1" fillId="0" borderId="18" xfId="86" applyFont="1" applyFill="1" applyBorder="1" applyAlignment="1">
      <alignment horizontal="center" vertical="center"/>
    </xf>
    <xf numFmtId="186" fontId="0" fillId="0" borderId="21" xfId="2164" applyNumberFormat="1" applyFont="1" applyFill="1" applyBorder="1" applyAlignment="1" applyProtection="1">
      <alignment vertical="center"/>
      <protection locked="0"/>
    </xf>
    <xf numFmtId="3" fontId="0" fillId="0" borderId="17" xfId="92" applyNumberFormat="1" applyFont="1" applyFill="1" applyBorder="1" applyAlignment="1" applyProtection="1">
      <alignment horizontal="right" vertical="center"/>
    </xf>
    <xf numFmtId="186" fontId="0" fillId="0" borderId="23" xfId="2164" applyNumberFormat="1" applyFont="1" applyFill="1" applyBorder="1" applyAlignment="1" applyProtection="1">
      <alignment vertical="center"/>
      <protection locked="0"/>
    </xf>
    <xf numFmtId="3" fontId="0" fillId="0" borderId="25" xfId="92" applyNumberFormat="1" applyFont="1" applyFill="1" applyBorder="1" applyAlignment="1" applyProtection="1">
      <alignment horizontal="right" vertical="center"/>
    </xf>
    <xf numFmtId="0" fontId="0" fillId="0" borderId="23" xfId="94" applyNumberFormat="1" applyFont="1" applyFill="1" applyBorder="1" applyAlignment="1" applyProtection="1">
      <alignment vertical="center"/>
      <protection locked="0"/>
    </xf>
    <xf numFmtId="186" fontId="1" fillId="0" borderId="26" xfId="2164" applyNumberFormat="1" applyFont="1" applyFill="1" applyBorder="1" applyAlignment="1" applyProtection="1">
      <alignment horizontal="center" vertical="center"/>
      <protection locked="0"/>
    </xf>
    <xf numFmtId="3" fontId="0" fillId="0" borderId="28" xfId="92" applyNumberFormat="1" applyFont="1" applyFill="1" applyBorder="1" applyAlignment="1" applyProtection="1">
      <alignment horizontal="right" vertical="center"/>
    </xf>
    <xf numFmtId="1" fontId="0" fillId="0" borderId="23" xfId="86" applyNumberFormat="1" applyFont="1" applyFill="1" applyBorder="1" applyAlignment="1" applyProtection="1">
      <alignment vertical="center"/>
      <protection locked="0"/>
    </xf>
    <xf numFmtId="186" fontId="6" fillId="0" borderId="26" xfId="2164" applyNumberFormat="1" applyFont="1" applyFill="1" applyBorder="1" applyAlignment="1" applyProtection="1">
      <alignment horizontal="center" vertical="center"/>
      <protection locked="0"/>
    </xf>
    <xf numFmtId="3" fontId="1" fillId="0" borderId="28" xfId="92" applyNumberFormat="1" applyFont="1" applyFill="1" applyBorder="1" applyAlignment="1" applyProtection="1">
      <alignment horizontal="center" vertical="center"/>
    </xf>
    <xf numFmtId="0" fontId="91" fillId="0" borderId="0" xfId="1278" applyFill="1" applyAlignment="1">
      <alignment vertical="center"/>
    </xf>
    <xf numFmtId="188" fontId="0" fillId="0" borderId="0" xfId="1278" applyNumberFormat="1" applyFont="1" applyFill="1" applyAlignment="1">
      <alignment vertical="center"/>
    </xf>
    <xf numFmtId="188" fontId="0" fillId="0" borderId="0" xfId="81" applyNumberFormat="1" applyFont="1" applyFill="1" applyAlignment="1">
      <alignment horizontal="right" vertical="center"/>
    </xf>
    <xf numFmtId="0" fontId="6" fillId="0" borderId="0" xfId="81" applyFont="1" applyFill="1" applyAlignment="1">
      <alignment vertical="center"/>
    </xf>
    <xf numFmtId="188" fontId="0" fillId="0" borderId="0" xfId="1278" applyNumberFormat="1" applyFont="1" applyFill="1" applyBorder="1" applyAlignment="1">
      <alignment horizontal="right" vertical="center"/>
    </xf>
    <xf numFmtId="0" fontId="1" fillId="0" borderId="31" xfId="1278" applyFont="1" applyFill="1" applyBorder="1" applyAlignment="1">
      <alignment horizontal="center" vertical="center"/>
    </xf>
    <xf numFmtId="188" fontId="1" fillId="0" borderId="20" xfId="1278" applyNumberFormat="1" applyFont="1" applyFill="1" applyBorder="1" applyAlignment="1">
      <alignment horizontal="center" vertical="center"/>
    </xf>
    <xf numFmtId="0" fontId="1" fillId="0" borderId="29" xfId="1278" applyFont="1" applyFill="1" applyBorder="1" applyAlignment="1">
      <alignment horizontal="center" vertical="center"/>
    </xf>
    <xf numFmtId="188" fontId="1" fillId="0" borderId="17" xfId="1278" applyNumberFormat="1" applyFont="1" applyFill="1" applyBorder="1" applyAlignment="1">
      <alignment horizontal="right" vertical="center"/>
    </xf>
    <xf numFmtId="0" fontId="1" fillId="0" borderId="0" xfId="1278" applyFont="1" applyFill="1" applyBorder="1" applyAlignment="1">
      <alignment horizontal="left" vertical="center"/>
    </xf>
    <xf numFmtId="188" fontId="1" fillId="0" borderId="25" xfId="1278" applyNumberFormat="1" applyFont="1" applyFill="1" applyBorder="1" applyAlignment="1">
      <alignment horizontal="right" vertical="center"/>
    </xf>
    <xf numFmtId="0" fontId="1" fillId="0" borderId="0" xfId="1289" applyFont="1" applyFill="1" applyBorder="1" applyAlignment="1" applyProtection="1">
      <alignment vertical="center"/>
      <protection locked="0"/>
    </xf>
    <xf numFmtId="188" fontId="1" fillId="0" borderId="25" xfId="1278" applyNumberFormat="1" applyFont="1" applyFill="1" applyBorder="1" applyAlignment="1">
      <alignment vertical="center"/>
    </xf>
    <xf numFmtId="0" fontId="0" fillId="0" borderId="0" xfId="1289" applyFont="1" applyFill="1" applyBorder="1" applyAlignment="1" applyProtection="1">
      <alignment horizontal="left" vertical="center" indent="1"/>
      <protection locked="0"/>
    </xf>
    <xf numFmtId="188" fontId="0" fillId="0" borderId="25" xfId="1278" applyNumberFormat="1" applyFont="1" applyFill="1" applyBorder="1" applyAlignment="1">
      <alignment vertical="center"/>
    </xf>
    <xf numFmtId="0" fontId="18" fillId="0" borderId="0" xfId="1289" applyFont="1" applyFill="1" applyBorder="1" applyAlignment="1" applyProtection="1">
      <alignment horizontal="left" vertical="center" indent="2"/>
      <protection locked="0"/>
    </xf>
    <xf numFmtId="188" fontId="18" fillId="0" borderId="25" xfId="1278" applyNumberFormat="1" applyFont="1" applyFill="1" applyBorder="1" applyAlignment="1">
      <alignment vertical="center"/>
    </xf>
    <xf numFmtId="0" fontId="18" fillId="0" borderId="0" xfId="84" applyFont="1" applyFill="1" applyBorder="1" applyAlignment="1">
      <alignment horizontal="left" vertical="center" wrapText="1" indent="3"/>
    </xf>
    <xf numFmtId="184" fontId="1" fillId="0" borderId="25" xfId="1278" applyNumberFormat="1" applyFont="1" applyFill="1" applyBorder="1" applyAlignment="1">
      <alignment vertical="center"/>
    </xf>
    <xf numFmtId="1" fontId="1" fillId="0" borderId="0" xfId="1278" applyNumberFormat="1" applyFont="1" applyFill="1" applyBorder="1" applyAlignment="1" applyProtection="1">
      <alignment horizontal="left" vertical="center"/>
      <protection locked="0"/>
    </xf>
    <xf numFmtId="1" fontId="0" fillId="0" borderId="0" xfId="1278" applyNumberFormat="1" applyFont="1" applyFill="1" applyBorder="1" applyAlignment="1" applyProtection="1">
      <alignment vertical="center"/>
      <protection locked="0"/>
    </xf>
    <xf numFmtId="0" fontId="0" fillId="0" borderId="0" xfId="1278" applyFont="1" applyFill="1" applyBorder="1" applyAlignment="1">
      <alignment horizontal="left" vertical="center" indent="2"/>
    </xf>
    <xf numFmtId="0" fontId="0" fillId="0" borderId="30" xfId="1278" applyFont="1" applyFill="1" applyBorder="1" applyAlignment="1">
      <alignment vertical="center"/>
    </xf>
    <xf numFmtId="0" fontId="14" fillId="0" borderId="0" xfId="1278" applyFont="1" applyFill="1" applyAlignment="1">
      <alignment vertical="center"/>
    </xf>
    <xf numFmtId="188" fontId="14" fillId="0" borderId="0" xfId="1278" applyNumberFormat="1" applyFont="1" applyFill="1" applyAlignment="1">
      <alignment vertical="center"/>
    </xf>
    <xf numFmtId="185" fontId="0" fillId="0" borderId="0" xfId="1278" applyNumberFormat="1" applyFont="1" applyFill="1" applyAlignment="1">
      <alignment horizontal="right" vertical="center"/>
    </xf>
    <xf numFmtId="0" fontId="6" fillId="0" borderId="0" xfId="1278" applyFont="1" applyFill="1" applyAlignment="1">
      <alignment vertical="center"/>
    </xf>
    <xf numFmtId="185" fontId="0" fillId="0" borderId="0" xfId="1278" applyNumberFormat="1" applyFont="1" applyFill="1" applyBorder="1" applyAlignment="1">
      <alignment horizontal="right" vertical="center"/>
    </xf>
    <xf numFmtId="0" fontId="1" fillId="0" borderId="20" xfId="1278" applyFont="1" applyFill="1" applyBorder="1" applyAlignment="1">
      <alignment horizontal="center" vertical="center"/>
    </xf>
    <xf numFmtId="0" fontId="0" fillId="0" borderId="0" xfId="1278" applyFont="1" applyFill="1" applyBorder="1" applyAlignment="1">
      <alignment vertical="center"/>
    </xf>
    <xf numFmtId="184" fontId="0" fillId="0" borderId="17" xfId="1278" applyNumberFormat="1" applyFont="1" applyFill="1" applyBorder="1" applyAlignment="1">
      <alignment vertical="center"/>
    </xf>
    <xf numFmtId="0" fontId="0" fillId="0" borderId="0" xfId="1289" applyFont="1" applyFill="1" applyBorder="1" applyAlignment="1" applyProtection="1">
      <alignment vertical="center"/>
      <protection locked="0"/>
    </xf>
    <xf numFmtId="0" fontId="0" fillId="0" borderId="0" xfId="1289" applyFont="1" applyFill="1" applyBorder="1" applyAlignment="1" applyProtection="1">
      <alignment horizontal="left" vertical="center" indent="2"/>
      <protection locked="0"/>
    </xf>
    <xf numFmtId="184" fontId="0" fillId="0" borderId="0" xfId="1278" applyNumberFormat="1" applyFont="1" applyFill="1" applyBorder="1" applyAlignment="1" applyProtection="1">
      <alignment vertical="center"/>
      <protection locked="0"/>
    </xf>
    <xf numFmtId="0" fontId="0" fillId="0" borderId="0" xfId="1289" applyFont="1" applyFill="1" applyBorder="1" applyAlignment="1" applyProtection="1">
      <alignment horizontal="left" vertical="center"/>
      <protection locked="0"/>
    </xf>
    <xf numFmtId="184" fontId="0" fillId="0" borderId="28" xfId="1278" applyNumberFormat="1" applyFont="1" applyFill="1" applyBorder="1" applyAlignment="1">
      <alignment vertical="center"/>
    </xf>
    <xf numFmtId="0" fontId="91" fillId="0" borderId="0" xfId="1278" applyFill="1" applyBorder="1" applyAlignment="1">
      <alignment vertical="center" wrapText="1"/>
    </xf>
    <xf numFmtId="0" fontId="91" fillId="0" borderId="0" xfId="1278" applyFill="1" applyAlignment="1">
      <alignment vertical="center" wrapText="1"/>
    </xf>
    <xf numFmtId="0" fontId="6" fillId="0" borderId="0" xfId="81" applyFont="1" applyFill="1" applyAlignment="1">
      <alignment vertical="center" wrapText="1"/>
    </xf>
    <xf numFmtId="0" fontId="1" fillId="0" borderId="31" xfId="1278" applyFont="1" applyFill="1" applyBorder="1" applyAlignment="1">
      <alignment horizontal="center" vertical="center" wrapText="1"/>
    </xf>
    <xf numFmtId="0" fontId="1" fillId="0" borderId="20" xfId="1278" applyFont="1" applyFill="1" applyBorder="1" applyAlignment="1">
      <alignment horizontal="center" vertical="center" wrapText="1"/>
    </xf>
    <xf numFmtId="0" fontId="1" fillId="0" borderId="0" xfId="1289" applyFont="1" applyFill="1" applyBorder="1" applyAlignment="1" applyProtection="1">
      <alignment horizontal="left" vertical="center" wrapText="1"/>
      <protection locked="0"/>
    </xf>
    <xf numFmtId="189" fontId="1" fillId="0" borderId="17" xfId="3211" applyNumberFormat="1" applyFont="1" applyFill="1" applyBorder="1" applyAlignment="1" applyProtection="1">
      <alignment horizontal="left" vertical="center"/>
      <protection locked="0"/>
    </xf>
    <xf numFmtId="0" fontId="1" fillId="0" borderId="0" xfId="1278" applyFont="1" applyFill="1" applyBorder="1" applyAlignment="1">
      <alignment vertical="center" wrapText="1"/>
    </xf>
    <xf numFmtId="189" fontId="1" fillId="0" borderId="25" xfId="3211" applyNumberFormat="1" applyFont="1" applyFill="1" applyBorder="1" applyAlignment="1">
      <alignment vertical="center"/>
    </xf>
    <xf numFmtId="1" fontId="0" fillId="0" borderId="0" xfId="1278" applyNumberFormat="1" applyFont="1" applyFill="1" applyBorder="1" applyAlignment="1" applyProtection="1">
      <alignment horizontal="left" vertical="center" wrapText="1" indent="2"/>
      <protection locked="0"/>
    </xf>
    <xf numFmtId="0" fontId="0" fillId="0" borderId="0" xfId="1278" applyFont="1" applyFill="1" applyBorder="1" applyAlignment="1">
      <alignment vertical="center" wrapText="1"/>
    </xf>
    <xf numFmtId="189" fontId="0" fillId="0" borderId="25" xfId="3211" applyNumberFormat="1" applyFont="1" applyFill="1" applyBorder="1" applyAlignment="1">
      <alignment vertical="center"/>
    </xf>
    <xf numFmtId="0" fontId="1" fillId="0" borderId="23" xfId="1278" applyFont="1" applyFill="1" applyBorder="1" applyAlignment="1">
      <alignment vertical="center" wrapText="1"/>
    </xf>
    <xf numFmtId="184" fontId="1" fillId="0" borderId="0" xfId="1278" applyNumberFormat="1" applyFont="1" applyFill="1" applyBorder="1" applyAlignment="1">
      <alignment vertical="center"/>
    </xf>
    <xf numFmtId="0" fontId="1" fillId="0" borderId="26" xfId="1278" applyFont="1" applyFill="1" applyBorder="1" applyAlignment="1">
      <alignment vertical="center" wrapText="1"/>
    </xf>
    <xf numFmtId="184" fontId="1" fillId="0" borderId="30" xfId="1278" applyNumberFormat="1" applyFont="1" applyFill="1" applyBorder="1" applyAlignment="1">
      <alignment vertical="center"/>
    </xf>
    <xf numFmtId="0" fontId="37" fillId="0" borderId="0" xfId="0" applyFont="1" applyAlignment="1">
      <alignment horizontal="justify"/>
    </xf>
    <xf numFmtId="0" fontId="38" fillId="0" borderId="0" xfId="0" applyFont="1" applyAlignment="1">
      <alignment horizontal="justify"/>
    </xf>
    <xf numFmtId="0" fontId="38" fillId="0" borderId="0" xfId="0" applyFont="1" applyFill="1" applyAlignment="1">
      <alignment horizontal="justify"/>
    </xf>
    <xf numFmtId="0" fontId="15" fillId="0" borderId="0" xfId="0" applyFont="1" applyAlignment="1">
      <alignment horizontal="justify"/>
    </xf>
    <xf numFmtId="0" fontId="1" fillId="0" borderId="0" xfId="0" applyFont="1" applyFill="1" applyAlignment="1">
      <alignment vertical="center" wrapText="1"/>
    </xf>
    <xf numFmtId="0" fontId="0" fillId="0" borderId="0" xfId="1613" applyFont="1" applyFill="1" applyAlignment="1">
      <alignment vertical="center"/>
    </xf>
    <xf numFmtId="0" fontId="0" fillId="0" borderId="0" xfId="1613" applyFont="1" applyFill="1" applyAlignment="1">
      <alignment vertical="center" wrapText="1"/>
    </xf>
    <xf numFmtId="0" fontId="39" fillId="0" borderId="0" xfId="1613" applyFont="1" applyFill="1" applyAlignment="1">
      <alignment horizontal="center" vertical="center"/>
    </xf>
    <xf numFmtId="0" fontId="40" fillId="0" borderId="10" xfId="1613" applyFont="1" applyFill="1" applyBorder="1" applyAlignment="1">
      <alignment horizontal="center" vertical="center" wrapText="1"/>
    </xf>
    <xf numFmtId="0" fontId="41" fillId="0" borderId="10" xfId="1613" applyFont="1" applyFill="1" applyBorder="1" applyAlignment="1">
      <alignment horizontal="center" vertical="center" wrapText="1"/>
    </xf>
    <xf numFmtId="0" fontId="1" fillId="0" borderId="10" xfId="1613" applyFont="1" applyFill="1" applyBorder="1" applyAlignment="1">
      <alignment horizontal="center" vertical="center" wrapText="1"/>
    </xf>
    <xf numFmtId="0" fontId="41" fillId="0" borderId="10" xfId="1613" applyFont="1" applyFill="1" applyBorder="1" applyAlignment="1">
      <alignment horizontal="left" vertical="center"/>
    </xf>
    <xf numFmtId="0" fontId="32" fillId="0" borderId="10" xfId="1613" applyFont="1" applyFill="1" applyBorder="1" applyAlignment="1">
      <alignment vertical="center"/>
    </xf>
    <xf numFmtId="0" fontId="16" fillId="0" borderId="10" xfId="1613" applyFont="1" applyFill="1" applyBorder="1" applyAlignment="1">
      <alignment vertical="center"/>
    </xf>
    <xf numFmtId="0" fontId="0" fillId="0" borderId="10" xfId="1613" applyFont="1" applyFill="1" applyBorder="1" applyAlignment="1">
      <alignment horizontal="center" vertical="center" wrapText="1"/>
    </xf>
    <xf numFmtId="0" fontId="16" fillId="0" borderId="10" xfId="1613" applyFont="1" applyFill="1" applyBorder="1" applyAlignment="1">
      <alignment vertical="center" wrapText="1"/>
    </xf>
    <xf numFmtId="49" fontId="16" fillId="0" borderId="10" xfId="1613" applyNumberFormat="1" applyFont="1" applyFill="1" applyBorder="1" applyAlignment="1">
      <alignment horizontal="center" vertical="center"/>
    </xf>
    <xf numFmtId="0" fontId="0" fillId="0" borderId="10" xfId="890" applyFont="1" applyFill="1" applyBorder="1" applyAlignment="1">
      <alignment vertical="center" wrapText="1"/>
    </xf>
    <xf numFmtId="0" fontId="0" fillId="0" borderId="10" xfId="1613" applyFont="1" applyFill="1" applyBorder="1" applyAlignment="1">
      <alignment vertical="center" wrapText="1"/>
    </xf>
    <xf numFmtId="0" fontId="14" fillId="0" borderId="10" xfId="1613" applyFont="1" applyFill="1" applyBorder="1" applyAlignment="1">
      <alignment vertical="center" wrapText="1"/>
    </xf>
    <xf numFmtId="0" fontId="16" fillId="0" borderId="10" xfId="1613" applyFont="1" applyFill="1" applyBorder="1" applyAlignment="1">
      <alignment horizontal="center" vertical="center"/>
    </xf>
    <xf numFmtId="0" fontId="16" fillId="0" borderId="10" xfId="890" applyFont="1" applyFill="1" applyBorder="1" applyAlignment="1">
      <alignment horizontal="center" vertical="center"/>
    </xf>
    <xf numFmtId="0" fontId="16" fillId="0" borderId="10" xfId="890" applyFont="1" applyFill="1" applyBorder="1" applyAlignment="1">
      <alignment vertical="center"/>
    </xf>
    <xf numFmtId="49" fontId="16" fillId="0" borderId="10" xfId="890" applyNumberFormat="1" applyFont="1" applyFill="1" applyBorder="1" applyAlignment="1">
      <alignment horizontal="center" vertical="center"/>
    </xf>
    <xf numFmtId="0" fontId="14" fillId="0" borderId="10" xfId="890" applyFont="1" applyFill="1" applyBorder="1" applyAlignment="1">
      <alignment vertical="center" wrapText="1"/>
    </xf>
    <xf numFmtId="0" fontId="16" fillId="0" borderId="10" xfId="890" applyFont="1" applyFill="1" applyBorder="1" applyAlignment="1">
      <alignment vertical="center" shrinkToFit="1"/>
    </xf>
    <xf numFmtId="0" fontId="16" fillId="0" borderId="10" xfId="1613" applyFont="1" applyFill="1" applyBorder="1" applyAlignment="1">
      <alignment vertical="center" wrapText="1" shrinkToFit="1"/>
    </xf>
    <xf numFmtId="0" fontId="14" fillId="0" borderId="10" xfId="1613" applyFont="1" applyFill="1" applyBorder="1" applyAlignment="1">
      <alignment vertical="center" wrapText="1" shrinkToFit="1"/>
    </xf>
    <xf numFmtId="0" fontId="16" fillId="0" borderId="10" xfId="1613" applyFont="1" applyFill="1" applyBorder="1" applyAlignment="1">
      <alignment vertical="center" shrinkToFit="1"/>
    </xf>
    <xf numFmtId="0" fontId="0" fillId="0" borderId="0" xfId="890" applyFont="1" applyFill="1" applyAlignment="1">
      <alignment vertical="center"/>
    </xf>
    <xf numFmtId="0" fontId="14" fillId="0" borderId="10" xfId="1613" applyFont="1" applyFill="1" applyBorder="1" applyAlignment="1">
      <alignment vertical="center"/>
    </xf>
    <xf numFmtId="0" fontId="32" fillId="0" borderId="0" xfId="1613" applyFont="1" applyFill="1" applyBorder="1" applyAlignment="1">
      <alignment vertical="center"/>
    </xf>
    <xf numFmtId="0" fontId="16" fillId="0" borderId="0" xfId="1613" applyFont="1" applyFill="1" applyBorder="1" applyAlignment="1">
      <alignment vertical="center"/>
    </xf>
    <xf numFmtId="0" fontId="16" fillId="0" borderId="32" xfId="1613" applyFont="1" applyFill="1" applyBorder="1" applyAlignment="1">
      <alignment vertical="center"/>
    </xf>
    <xf numFmtId="0" fontId="16" fillId="0" borderId="0" xfId="1613" applyNumberFormat="1" applyFont="1" applyFill="1" applyBorder="1" applyAlignment="1">
      <alignment horizontal="center" vertical="center"/>
    </xf>
    <xf numFmtId="49" fontId="16" fillId="0" borderId="0" xfId="1613" applyNumberFormat="1" applyFont="1" applyFill="1" applyBorder="1" applyAlignment="1">
      <alignment horizontal="center" vertical="center"/>
    </xf>
    <xf numFmtId="0" fontId="16" fillId="0" borderId="0" xfId="1613" applyFont="1" applyFill="1" applyBorder="1" applyAlignment="1">
      <alignment horizontal="center" vertical="center"/>
    </xf>
    <xf numFmtId="0" fontId="16" fillId="0" borderId="0" xfId="890" applyFont="1" applyFill="1" applyBorder="1" applyAlignment="1">
      <alignment horizontal="center" vertical="center"/>
    </xf>
    <xf numFmtId="0" fontId="16" fillId="0" borderId="0" xfId="890" applyFont="1" applyFill="1" applyBorder="1" applyAlignment="1">
      <alignment vertical="center"/>
    </xf>
    <xf numFmtId="0" fontId="16" fillId="0" borderId="32" xfId="890" applyFont="1" applyFill="1" applyBorder="1" applyAlignment="1">
      <alignment vertical="center"/>
    </xf>
    <xf numFmtId="0" fontId="16" fillId="0" borderId="0" xfId="890" applyNumberFormat="1" applyFont="1" applyFill="1" applyBorder="1" applyAlignment="1">
      <alignment horizontal="center" vertical="center"/>
    </xf>
    <xf numFmtId="49" fontId="16" fillId="0" borderId="0" xfId="890" applyNumberFormat="1" applyFont="1" applyFill="1" applyBorder="1" applyAlignment="1">
      <alignment horizontal="center" vertical="center"/>
    </xf>
    <xf numFmtId="0" fontId="16" fillId="0" borderId="10" xfId="890" applyFont="1" applyFill="1" applyBorder="1" applyAlignment="1">
      <alignment vertical="center" wrapText="1"/>
    </xf>
    <xf numFmtId="0" fontId="16" fillId="0" borderId="0" xfId="890" applyFont="1" applyFill="1" applyBorder="1" applyAlignment="1">
      <alignment vertical="center" shrinkToFit="1"/>
    </xf>
    <xf numFmtId="0" fontId="16" fillId="0" borderId="32" xfId="890" applyFont="1" applyFill="1" applyBorder="1" applyAlignment="1">
      <alignment vertical="center" shrinkToFit="1"/>
    </xf>
    <xf numFmtId="0" fontId="16" fillId="0" borderId="0" xfId="1613" applyFont="1" applyFill="1" applyBorder="1" applyAlignment="1">
      <alignment vertical="center" wrapText="1" shrinkToFit="1"/>
    </xf>
    <xf numFmtId="0" fontId="16" fillId="0" borderId="32" xfId="1613" applyFont="1" applyFill="1" applyBorder="1" applyAlignment="1">
      <alignment vertical="center" wrapText="1" shrinkToFit="1"/>
    </xf>
    <xf numFmtId="0" fontId="16" fillId="0" borderId="0" xfId="1613" applyFont="1" applyFill="1" applyBorder="1" applyAlignment="1">
      <alignment vertical="center" wrapText="1"/>
    </xf>
    <xf numFmtId="0" fontId="16" fillId="0" borderId="32" xfId="1613" applyFont="1" applyFill="1" applyBorder="1" applyAlignment="1">
      <alignment vertical="center" wrapText="1"/>
    </xf>
    <xf numFmtId="0" fontId="16" fillId="0" borderId="0" xfId="1613" applyFont="1" applyFill="1" applyBorder="1" applyAlignment="1">
      <alignment vertical="center" shrinkToFit="1"/>
    </xf>
    <xf numFmtId="0" fontId="16" fillId="9" borderId="0" xfId="1613" applyNumberFormat="1" applyFont="1" applyFill="1" applyBorder="1" applyAlignment="1">
      <alignment horizontal="center" vertical="center"/>
    </xf>
    <xf numFmtId="49" fontId="42" fillId="44" borderId="0" xfId="1613" applyNumberFormat="1" applyFont="1" applyFill="1" applyBorder="1" applyAlignment="1">
      <alignment horizontal="center" vertical="center"/>
    </xf>
    <xf numFmtId="0" fontId="16" fillId="9" borderId="0" xfId="1613" applyFont="1" applyFill="1" applyBorder="1" applyAlignment="1">
      <alignment vertical="center"/>
    </xf>
    <xf numFmtId="0" fontId="42" fillId="44" borderId="10" xfId="1613" applyFont="1" applyFill="1" applyBorder="1" applyAlignment="1">
      <alignment vertical="center"/>
    </xf>
    <xf numFmtId="0" fontId="43" fillId="44" borderId="10" xfId="1613" applyFont="1" applyFill="1" applyBorder="1" applyAlignment="1">
      <alignment vertical="center" wrapText="1"/>
    </xf>
    <xf numFmtId="0" fontId="32" fillId="9" borderId="0" xfId="1613" applyFont="1" applyFill="1" applyBorder="1" applyAlignment="1">
      <alignment vertical="center"/>
    </xf>
    <xf numFmtId="0" fontId="16" fillId="9" borderId="0" xfId="1613" applyFont="1" applyFill="1" applyBorder="1" applyAlignment="1">
      <alignment vertical="center" wrapText="1"/>
    </xf>
    <xf numFmtId="0" fontId="43" fillId="44" borderId="0" xfId="1613" applyFont="1" applyFill="1" applyAlignment="1">
      <alignment vertical="center"/>
    </xf>
    <xf numFmtId="0" fontId="32" fillId="0" borderId="0" xfId="0" applyFont="1"/>
    <xf numFmtId="0" fontId="44" fillId="0" borderId="0" xfId="0" applyFont="1" applyAlignment="1">
      <alignment horizontal="center"/>
    </xf>
    <xf numFmtId="0" fontId="6" fillId="0" borderId="0" xfId="0" applyFont="1" applyAlignment="1">
      <alignment horizontal="left" vertical="center"/>
    </xf>
    <xf numFmtId="0" fontId="45" fillId="0" borderId="0" xfId="0" applyFont="1" applyAlignment="1">
      <alignment horizontal="left" vertical="center"/>
    </xf>
    <xf numFmtId="0" fontId="1" fillId="0" borderId="0" xfId="0" applyFont="1" applyAlignment="1">
      <alignment horizontal="left" vertical="center" wrapText="1"/>
    </xf>
    <xf numFmtId="0" fontId="1" fillId="0" borderId="61" xfId="727" applyNumberFormat="1" applyFont="1" applyFill="1" applyBorder="1" applyAlignment="1">
      <alignment horizontal="center" vertical="center"/>
    </xf>
    <xf numFmtId="184" fontId="1" fillId="0" borderId="62" xfId="86" applyNumberFormat="1" applyFont="1" applyFill="1" applyBorder="1" applyAlignment="1">
      <alignment horizontal="center" vertical="center"/>
    </xf>
    <xf numFmtId="184" fontId="23" fillId="0" borderId="62" xfId="0" applyNumberFormat="1" applyFont="1" applyFill="1" applyBorder="1" applyAlignment="1">
      <alignment horizontal="right" vertical="center"/>
    </xf>
    <xf numFmtId="0" fontId="14" fillId="45" borderId="23" xfId="0" applyFont="1" applyFill="1" applyBorder="1" applyAlignment="1">
      <alignment horizontal="left" vertical="center"/>
    </xf>
    <xf numFmtId="4" fontId="14" fillId="45" borderId="62" xfId="0" applyNumberFormat="1" applyFont="1" applyFill="1" applyBorder="1" applyAlignment="1">
      <alignment horizontal="right" vertical="center"/>
    </xf>
    <xf numFmtId="0" fontId="14" fillId="45" borderId="62" xfId="0" applyFont="1" applyFill="1" applyBorder="1" applyAlignment="1">
      <alignment horizontal="right" vertical="center"/>
    </xf>
    <xf numFmtId="0" fontId="14" fillId="45" borderId="23" xfId="0" applyFont="1" applyFill="1" applyBorder="1" applyAlignment="1">
      <alignment horizontal="center" vertical="center"/>
    </xf>
    <xf numFmtId="0" fontId="14" fillId="45" borderId="32" xfId="0" applyFont="1" applyFill="1" applyBorder="1" applyAlignment="1">
      <alignment horizontal="center" vertical="center"/>
    </xf>
    <xf numFmtId="4" fontId="14" fillId="45" borderId="33" xfId="0" applyNumberFormat="1" applyFont="1" applyFill="1" applyBorder="1" applyAlignment="1">
      <alignment horizontal="right" vertical="center"/>
    </xf>
    <xf numFmtId="184" fontId="0" fillId="0" borderId="62" xfId="107" applyNumberFormat="1" applyFont="1" applyFill="1" applyBorder="1" applyAlignment="1">
      <alignment horizontal="right" vertical="center"/>
    </xf>
    <xf numFmtId="0" fontId="40" fillId="9" borderId="0" xfId="0" applyFont="1" applyFill="1" applyBorder="1" applyAlignment="1">
      <alignment horizontal="center" vertical="center" wrapText="1"/>
    </xf>
    <xf numFmtId="0" fontId="91" fillId="0" borderId="0" xfId="735" applyFont="1" applyFill="1" applyBorder="1" applyAlignment="1" applyProtection="1">
      <alignment horizontal="left" vertical="center"/>
      <protection locked="0"/>
    </xf>
    <xf numFmtId="49" fontId="1" fillId="0" borderId="17" xfId="735" applyNumberFormat="1" applyFont="1" applyFill="1" applyBorder="1" applyAlignment="1" applyProtection="1">
      <alignment horizontal="right" vertical="center"/>
      <protection locked="0"/>
    </xf>
    <xf numFmtId="49" fontId="1" fillId="0" borderId="25" xfId="735" applyNumberFormat="1" applyFont="1" applyFill="1" applyBorder="1" applyAlignment="1" applyProtection="1">
      <alignment horizontal="right" vertical="center"/>
      <protection locked="0"/>
    </xf>
    <xf numFmtId="49" fontId="1" fillId="0" borderId="25" xfId="735" applyNumberFormat="1" applyFont="1" applyFill="1" applyBorder="1" applyAlignment="1" applyProtection="1">
      <alignment horizontal="right" vertical="center"/>
    </xf>
    <xf numFmtId="49" fontId="1" fillId="0" borderId="28" xfId="735" applyNumberFormat="1" applyFont="1" applyFill="1" applyBorder="1" applyAlignment="1" applyProtection="1">
      <alignment horizontal="right" vertical="center"/>
    </xf>
    <xf numFmtId="49" fontId="91" fillId="0" borderId="25" xfId="735" applyNumberFormat="1" applyFont="1" applyFill="1" applyBorder="1" applyAlignment="1" applyProtection="1">
      <alignment horizontal="right" vertical="center"/>
    </xf>
    <xf numFmtId="0" fontId="91" fillId="0" borderId="0" xfId="97" applyFont="1" applyFill="1" applyBorder="1" applyAlignment="1" applyProtection="1">
      <alignment vertical="center"/>
      <protection locked="0"/>
    </xf>
    <xf numFmtId="0" fontId="91" fillId="0" borderId="0" xfId="1054" applyFont="1" applyFill="1" applyBorder="1" applyAlignment="1">
      <alignment horizontal="justify" vertical="center" wrapText="1"/>
    </xf>
    <xf numFmtId="49" fontId="1" fillId="0" borderId="62" xfId="97" applyNumberFormat="1" applyFont="1" applyFill="1" applyBorder="1" applyAlignment="1" applyProtection="1">
      <alignment horizontal="right" vertical="center"/>
      <protection locked="0"/>
    </xf>
    <xf numFmtId="49" fontId="1" fillId="0" borderId="62" xfId="97" applyNumberFormat="1" applyFont="1" applyFill="1" applyBorder="1" applyAlignment="1" applyProtection="1">
      <alignment horizontal="right" vertical="center"/>
    </xf>
    <xf numFmtId="49" fontId="1" fillId="0" borderId="63" xfId="97" applyNumberFormat="1" applyFont="1" applyFill="1" applyBorder="1" applyAlignment="1" applyProtection="1">
      <alignment horizontal="right" vertical="center"/>
      <protection locked="0"/>
    </xf>
    <xf numFmtId="0" fontId="91" fillId="0" borderId="0" xfId="0" applyFont="1" applyAlignment="1">
      <alignment horizontal="left" vertical="center" wrapText="1"/>
    </xf>
    <xf numFmtId="0" fontId="91" fillId="0" borderId="0" xfId="0" applyFont="1" applyAlignment="1">
      <alignment horizontal="left" vertical="center"/>
    </xf>
    <xf numFmtId="0" fontId="1" fillId="0" borderId="30" xfId="1278" applyFont="1" applyFill="1" applyBorder="1" applyAlignment="1">
      <alignment vertical="center"/>
    </xf>
    <xf numFmtId="188" fontId="1" fillId="0" borderId="28" xfId="1278" applyNumberFormat="1" applyFont="1" applyFill="1" applyBorder="1" applyAlignment="1">
      <alignment vertical="center"/>
    </xf>
    <xf numFmtId="0" fontId="39" fillId="0" borderId="0" xfId="1613" applyFont="1" applyFill="1" applyAlignment="1">
      <alignment horizontal="center" vertical="center"/>
    </xf>
    <xf numFmtId="0" fontId="41" fillId="0" borderId="10" xfId="1613" applyFont="1" applyFill="1" applyBorder="1" applyAlignment="1">
      <alignment horizontal="center" vertical="center" wrapText="1"/>
    </xf>
    <xf numFmtId="0" fontId="17" fillId="0" borderId="0" xfId="0" applyFont="1" applyAlignment="1">
      <alignment horizontal="center"/>
    </xf>
    <xf numFmtId="0" fontId="17" fillId="0" borderId="0" xfId="1278" applyFont="1" applyFill="1" applyAlignment="1">
      <alignment horizontal="center" vertical="center"/>
    </xf>
    <xf numFmtId="0" fontId="0" fillId="0" borderId="0" xfId="1278" applyFont="1" applyFill="1" applyBorder="1" applyAlignment="1">
      <alignment horizontal="left" vertical="center" wrapText="1" indent="1"/>
    </xf>
    <xf numFmtId="0" fontId="17" fillId="0" borderId="0" xfId="81" applyFont="1" applyFill="1" applyAlignment="1">
      <alignment horizontal="center" vertical="center" wrapText="1"/>
    </xf>
    <xf numFmtId="0" fontId="36" fillId="0" borderId="0" xfId="81" applyFont="1" applyFill="1" applyAlignment="1">
      <alignment horizontal="center" vertical="center" wrapText="1"/>
    </xf>
    <xf numFmtId="0" fontId="17" fillId="0" borderId="0" xfId="82" applyFont="1" applyFill="1" applyAlignment="1">
      <alignment horizontal="center" vertical="center" wrapText="1"/>
    </xf>
    <xf numFmtId="0" fontId="17" fillId="0" borderId="0" xfId="727" applyFont="1" applyFill="1" applyAlignment="1">
      <alignment horizontal="center" vertical="center" wrapText="1"/>
    </xf>
    <xf numFmtId="0" fontId="91" fillId="0" borderId="29" xfId="727" applyFont="1" applyFill="1" applyBorder="1" applyAlignment="1">
      <alignment horizontal="left" vertical="center" wrapText="1"/>
    </xf>
    <xf numFmtId="0" fontId="0" fillId="0" borderId="29" xfId="727" applyFont="1" applyFill="1" applyBorder="1" applyAlignment="1">
      <alignment horizontal="left" vertical="center" wrapText="1"/>
    </xf>
    <xf numFmtId="0" fontId="17" fillId="0" borderId="0" xfId="111" applyFont="1" applyFill="1" applyBorder="1" applyAlignment="1">
      <alignment horizontal="center" vertical="center" wrapText="1"/>
    </xf>
    <xf numFmtId="0" fontId="0" fillId="0" borderId="0" xfId="111" applyFont="1" applyFill="1" applyBorder="1" applyAlignment="1">
      <alignment horizontal="left" vertical="center" wrapText="1"/>
    </xf>
    <xf numFmtId="0" fontId="2" fillId="0" borderId="0" xfId="106" applyFont="1" applyFill="1" applyAlignment="1">
      <alignment horizontal="center" vertical="center"/>
    </xf>
    <xf numFmtId="0" fontId="0" fillId="0" borderId="0" xfId="106" applyFont="1" applyFill="1" applyAlignment="1">
      <alignment horizontal="left" vertical="center" wrapText="1" indent="1"/>
    </xf>
    <xf numFmtId="0" fontId="26" fillId="0" borderId="0" xfId="0" applyFont="1" applyFill="1" applyAlignment="1">
      <alignment horizontal="center" vertical="center" wrapText="1"/>
    </xf>
    <xf numFmtId="0" fontId="26" fillId="0" borderId="0" xfId="0" applyFont="1" applyFill="1" applyAlignment="1">
      <alignment horizontal="left" vertical="center" wrapText="1"/>
    </xf>
    <xf numFmtId="0" fontId="18" fillId="0" borderId="0" xfId="0" applyFont="1" applyFill="1" applyAlignment="1">
      <alignment horizontal="right" vertical="center" wrapText="1"/>
    </xf>
    <xf numFmtId="0" fontId="18" fillId="0" borderId="0" xfId="0" applyFont="1" applyFill="1" applyAlignment="1">
      <alignment vertical="center" wrapText="1"/>
    </xf>
    <xf numFmtId="0" fontId="18" fillId="0" borderId="32" xfId="0" applyFont="1" applyFill="1" applyBorder="1" applyAlignment="1">
      <alignment horizontal="left" vertical="center" wrapText="1"/>
    </xf>
    <xf numFmtId="0" fontId="18" fillId="0" borderId="21" xfId="0" applyFont="1" applyFill="1" applyBorder="1" applyAlignment="1">
      <alignment horizontal="left" vertical="center" wrapText="1"/>
    </xf>
    <xf numFmtId="0" fontId="18" fillId="0" borderId="26" xfId="0" applyFont="1" applyFill="1" applyBorder="1" applyAlignment="1">
      <alignment horizontal="left" vertical="center" wrapText="1"/>
    </xf>
    <xf numFmtId="0" fontId="18" fillId="0" borderId="23" xfId="0" applyFont="1" applyFill="1" applyBorder="1" applyAlignment="1">
      <alignment horizontal="left" vertical="center" wrapText="1"/>
    </xf>
    <xf numFmtId="0" fontId="25" fillId="0" borderId="0" xfId="0" applyFont="1" applyFill="1" applyBorder="1" applyAlignment="1">
      <alignment horizontal="center" vertical="center" wrapText="1"/>
    </xf>
    <xf numFmtId="0" fontId="18" fillId="0" borderId="21" xfId="0" applyNumberFormat="1" applyFont="1" applyFill="1" applyBorder="1" applyAlignment="1">
      <alignment horizontal="left" vertical="center" wrapText="1"/>
    </xf>
    <xf numFmtId="0" fontId="18" fillId="0" borderId="23" xfId="0" applyNumberFormat="1" applyFont="1" applyFill="1" applyBorder="1" applyAlignment="1">
      <alignment horizontal="left" vertical="center" wrapText="1"/>
    </xf>
    <xf numFmtId="0" fontId="18" fillId="0" borderId="26" xfId="0" applyNumberFormat="1" applyFont="1" applyFill="1" applyBorder="1" applyAlignment="1">
      <alignment horizontal="left" vertical="center" wrapText="1"/>
    </xf>
    <xf numFmtId="0" fontId="0" fillId="0" borderId="0" xfId="2354" applyFont="1" applyFill="1" applyAlignment="1">
      <alignment horizontal="left" vertical="center" wrapText="1" indent="1"/>
    </xf>
    <xf numFmtId="0" fontId="17" fillId="0" borderId="0" xfId="94" applyFont="1" applyFill="1" applyBorder="1" applyAlignment="1">
      <alignment horizontal="center" vertical="center"/>
    </xf>
    <xf numFmtId="0" fontId="14" fillId="0" borderId="0" xfId="102" applyFont="1" applyFill="1" applyBorder="1" applyAlignment="1">
      <alignment horizontal="left" vertical="center"/>
    </xf>
    <xf numFmtId="0" fontId="1" fillId="0" borderId="18" xfId="94" applyNumberFormat="1" applyFont="1" applyFill="1" applyBorder="1" applyAlignment="1" applyProtection="1">
      <alignment horizontal="center" vertical="center"/>
    </xf>
    <xf numFmtId="0" fontId="1" fillId="0" borderId="19" xfId="94" applyNumberFormat="1" applyFont="1" applyFill="1" applyBorder="1" applyAlignment="1" applyProtection="1">
      <alignment horizontal="center" vertical="center"/>
    </xf>
    <xf numFmtId="0" fontId="0" fillId="0" borderId="23" xfId="94" applyNumberFormat="1" applyFont="1" applyFill="1" applyBorder="1" applyAlignment="1" applyProtection="1">
      <alignment horizontal="left" vertical="center"/>
    </xf>
    <xf numFmtId="0" fontId="0" fillId="0" borderId="24" xfId="94" applyNumberFormat="1" applyFont="1" applyFill="1" applyBorder="1" applyAlignment="1" applyProtection="1">
      <alignment horizontal="left" vertical="center"/>
    </xf>
    <xf numFmtId="0" fontId="0" fillId="0" borderId="26" xfId="94" applyNumberFormat="1" applyFont="1" applyFill="1" applyBorder="1" applyAlignment="1" applyProtection="1">
      <alignment horizontal="left" vertical="center"/>
    </xf>
    <xf numFmtId="0" fontId="0" fillId="0" borderId="27" xfId="94" applyNumberFormat="1" applyFont="1" applyFill="1" applyBorder="1" applyAlignment="1" applyProtection="1">
      <alignment horizontal="left" vertical="center"/>
    </xf>
    <xf numFmtId="0" fontId="0" fillId="0" borderId="0" xfId="94" applyFont="1" applyFill="1" applyBorder="1" applyAlignment="1">
      <alignment horizontal="left" vertical="center" wrapText="1"/>
    </xf>
    <xf numFmtId="0" fontId="17" fillId="12" borderId="0" xfId="2" applyNumberFormat="1" applyFont="1" applyFill="1" applyAlignment="1">
      <alignment horizontal="center" vertical="center" wrapText="1"/>
    </xf>
    <xf numFmtId="0" fontId="18" fillId="0" borderId="0" xfId="0" applyFont="1" applyFill="1" applyBorder="1" applyAlignment="1">
      <alignment horizontal="right" vertical="center" wrapText="1"/>
    </xf>
    <xf numFmtId="0" fontId="28" fillId="0" borderId="0" xfId="1963" applyFont="1" applyFill="1" applyBorder="1" applyAlignment="1">
      <alignment horizontal="center" vertical="center" wrapText="1"/>
    </xf>
    <xf numFmtId="0" fontId="18" fillId="0" borderId="0" xfId="1963" applyFont="1" applyFill="1" applyBorder="1" applyAlignment="1">
      <alignment horizontal="right" vertical="center" wrapText="1"/>
    </xf>
    <xf numFmtId="0" fontId="18" fillId="0" borderId="0" xfId="1963" applyFont="1" applyFill="1" applyBorder="1" applyAlignment="1">
      <alignment horizontal="left" vertical="center" wrapText="1"/>
    </xf>
    <xf numFmtId="0" fontId="23" fillId="0" borderId="34" xfId="1963" applyFont="1" applyFill="1" applyBorder="1" applyAlignment="1">
      <alignment horizontal="center" vertical="center" wrapText="1"/>
    </xf>
    <xf numFmtId="0" fontId="23" fillId="0" borderId="37" xfId="1963" applyFont="1" applyFill="1" applyBorder="1" applyAlignment="1">
      <alignment horizontal="center" vertical="center" wrapText="1"/>
    </xf>
    <xf numFmtId="0" fontId="23" fillId="0" borderId="35" xfId="1963" applyFont="1" applyFill="1" applyBorder="1" applyAlignment="1">
      <alignment horizontal="center" vertical="center" wrapText="1"/>
    </xf>
    <xf numFmtId="0" fontId="23" fillId="0" borderId="38" xfId="1963" applyFont="1" applyFill="1" applyBorder="1" applyAlignment="1">
      <alignment horizontal="center" vertical="center" wrapText="1"/>
    </xf>
    <xf numFmtId="0" fontId="23" fillId="0" borderId="36" xfId="1963" applyFont="1" applyFill="1" applyBorder="1" applyAlignment="1">
      <alignment horizontal="center" vertical="center" wrapText="1"/>
    </xf>
    <xf numFmtId="0" fontId="23" fillId="0" borderId="39" xfId="1963" applyFont="1" applyFill="1" applyBorder="1" applyAlignment="1">
      <alignment horizontal="center" vertical="center" wrapText="1"/>
    </xf>
    <xf numFmtId="0" fontId="17" fillId="12" borderId="0" xfId="727" applyFont="1" applyFill="1" applyAlignment="1">
      <alignment horizontal="center"/>
    </xf>
    <xf numFmtId="0" fontId="17" fillId="0" borderId="0" xfId="85" applyFont="1" applyFill="1" applyAlignment="1">
      <alignment horizontal="center" vertical="center"/>
    </xf>
    <xf numFmtId="0" fontId="17" fillId="0" borderId="0" xfId="113" applyFont="1" applyFill="1" applyAlignment="1" applyProtection="1">
      <alignment horizontal="center" vertical="center"/>
      <protection locked="0"/>
    </xf>
    <xf numFmtId="0" fontId="0" fillId="0" borderId="0" xfId="113" applyFont="1" applyFill="1" applyBorder="1" applyAlignment="1" applyProtection="1">
      <alignment horizontal="left" vertical="center" wrapText="1" indent="2"/>
      <protection locked="0"/>
    </xf>
    <xf numFmtId="0" fontId="1" fillId="0" borderId="31" xfId="3620" applyFont="1" applyFill="1" applyBorder="1" applyAlignment="1" applyProtection="1">
      <alignment horizontal="center" vertical="center"/>
      <protection locked="0"/>
    </xf>
    <xf numFmtId="0" fontId="1" fillId="0" borderId="18" xfId="3620" applyFont="1" applyFill="1" applyBorder="1" applyAlignment="1" applyProtection="1">
      <alignment horizontal="center" vertical="center"/>
      <protection locked="0"/>
    </xf>
    <xf numFmtId="0" fontId="1" fillId="0" borderId="0" xfId="97" applyFont="1" applyFill="1" applyBorder="1" applyAlignment="1" applyProtection="1">
      <alignment horizontal="center" vertical="center"/>
      <protection locked="0"/>
    </xf>
    <xf numFmtId="0" fontId="1" fillId="0" borderId="23" xfId="97" applyFont="1" applyFill="1" applyBorder="1" applyAlignment="1" applyProtection="1">
      <alignment horizontal="center" vertical="center"/>
      <protection locked="0"/>
    </xf>
    <xf numFmtId="0" fontId="22" fillId="0" borderId="0" xfId="1963" applyFont="1" applyFill="1" applyBorder="1" applyAlignment="1">
      <alignment horizontal="center" vertical="center" wrapText="1"/>
    </xf>
    <xf numFmtId="0" fontId="19" fillId="0" borderId="22" xfId="1614" applyFont="1" applyFill="1" applyBorder="1" applyAlignment="1">
      <alignment horizontal="center" vertical="center"/>
    </xf>
    <xf numFmtId="0" fontId="0" fillId="0" borderId="0" xfId="1614" applyFont="1" applyFill="1" applyAlignment="1">
      <alignment horizontal="left" vertical="center" wrapText="1"/>
    </xf>
    <xf numFmtId="0" fontId="91" fillId="0" borderId="0" xfId="1614" applyFont="1" applyFill="1" applyAlignment="1">
      <alignment horizontal="left" vertical="center" wrapText="1"/>
    </xf>
    <xf numFmtId="0" fontId="0" fillId="0" borderId="0" xfId="1614" applyFont="1" applyFill="1" applyAlignment="1"/>
    <xf numFmtId="0" fontId="7" fillId="0" borderId="0" xfId="1054" applyFont="1" applyFill="1" applyAlignment="1">
      <alignment horizontal="center" vertical="center"/>
    </xf>
    <xf numFmtId="0" fontId="17" fillId="0" borderId="0" xfId="1054" applyFont="1" applyFill="1" applyAlignment="1">
      <alignment horizontal="center" vertical="center"/>
    </xf>
    <xf numFmtId="0" fontId="18" fillId="0" borderId="0" xfId="0" applyFont="1" applyFill="1" applyBorder="1" applyAlignment="1">
      <alignment horizontal="left" vertical="center" wrapText="1"/>
    </xf>
    <xf numFmtId="0" fontId="2" fillId="0" borderId="0" xfId="0" applyFont="1" applyFill="1" applyBorder="1" applyAlignment="1">
      <alignment horizontal="center" vertical="center" wrapText="1"/>
    </xf>
    <xf numFmtId="184" fontId="2" fillId="0" borderId="0" xfId="0" applyNumberFormat="1" applyFont="1" applyFill="1" applyBorder="1" applyAlignment="1">
      <alignment horizontal="center" vertical="center" wrapText="1"/>
    </xf>
    <xf numFmtId="0" fontId="1" fillId="0" borderId="21" xfId="0" applyFont="1" applyFill="1" applyBorder="1" applyAlignment="1">
      <alignment horizontal="center" vertical="center" wrapText="1"/>
    </xf>
    <xf numFmtId="0" fontId="1" fillId="0" borderId="26" xfId="0" applyFont="1" applyFill="1" applyBorder="1" applyAlignment="1">
      <alignment horizontal="center" vertical="center" wrapText="1"/>
    </xf>
    <xf numFmtId="0" fontId="1" fillId="0" borderId="10" xfId="0" applyFont="1" applyFill="1" applyBorder="1" applyAlignment="1">
      <alignment horizontal="center" vertical="center" wrapText="1"/>
    </xf>
    <xf numFmtId="0" fontId="1" fillId="0" borderId="29" xfId="0" applyFont="1" applyFill="1" applyBorder="1" applyAlignment="1">
      <alignment horizontal="center" vertical="center" wrapText="1"/>
    </xf>
    <xf numFmtId="0" fontId="1" fillId="0" borderId="30" xfId="0" applyFont="1" applyFill="1" applyBorder="1" applyAlignment="1">
      <alignment horizontal="center" vertical="center" wrapText="1"/>
    </xf>
    <xf numFmtId="184" fontId="7" fillId="0" borderId="0" xfId="0" applyNumberFormat="1" applyFont="1" applyFill="1" applyBorder="1" applyAlignment="1">
      <alignment horizontal="center" vertical="center" wrapText="1"/>
    </xf>
    <xf numFmtId="0" fontId="1" fillId="0" borderId="32" xfId="0" applyFont="1" applyFill="1" applyBorder="1" applyAlignment="1">
      <alignment horizontal="center" vertical="center" wrapText="1"/>
    </xf>
    <xf numFmtId="0" fontId="0" fillId="0" borderId="0" xfId="103" applyFont="1" applyFill="1" applyAlignment="1">
      <alignment horizontal="center" vertical="center" wrapText="1"/>
    </xf>
    <xf numFmtId="0" fontId="0" fillId="0" borderId="0" xfId="103" applyFont="1" applyFill="1" applyAlignment="1">
      <alignment vertical="center"/>
    </xf>
    <xf numFmtId="0" fontId="2" fillId="0" borderId="0" xfId="103" applyFont="1" applyFill="1" applyAlignment="1">
      <alignment horizontal="center" vertical="center"/>
    </xf>
    <xf numFmtId="0" fontId="6" fillId="0" borderId="18" xfId="103" applyFont="1" applyFill="1" applyBorder="1" applyAlignment="1">
      <alignment horizontal="center" vertical="center" wrapText="1"/>
    </xf>
    <xf numFmtId="0" fontId="6" fillId="0" borderId="32" xfId="103" applyFont="1" applyFill="1" applyBorder="1" applyAlignment="1">
      <alignment horizontal="center" vertical="center" wrapText="1"/>
    </xf>
    <xf numFmtId="0" fontId="6" fillId="0" borderId="19" xfId="103" applyFont="1" applyFill="1" applyBorder="1" applyAlignment="1">
      <alignment horizontal="center" vertical="center" wrapText="1"/>
    </xf>
    <xf numFmtId="0" fontId="6" fillId="0" borderId="10" xfId="103" applyFont="1" applyFill="1" applyBorder="1" applyAlignment="1">
      <alignment horizontal="center" vertical="center" wrapText="1"/>
    </xf>
    <xf numFmtId="185" fontId="6" fillId="0" borderId="20" xfId="103" applyNumberFormat="1" applyFont="1" applyFill="1" applyBorder="1" applyAlignment="1">
      <alignment horizontal="center" vertical="center" wrapText="1"/>
    </xf>
    <xf numFmtId="185" fontId="6" fillId="0" borderId="10" xfId="103" applyNumberFormat="1" applyFont="1" applyFill="1" applyBorder="1" applyAlignment="1">
      <alignment horizontal="center" vertical="center" wrapText="1"/>
    </xf>
    <xf numFmtId="0" fontId="2" fillId="0" borderId="0" xfId="111" applyFont="1" applyFill="1" applyAlignment="1">
      <alignment horizontal="center" vertical="center" wrapText="1"/>
    </xf>
    <xf numFmtId="0" fontId="2" fillId="0" borderId="0" xfId="111" applyFont="1" applyFill="1" applyAlignment="1">
      <alignment horizontal="center" vertical="center"/>
    </xf>
    <xf numFmtId="0" fontId="5" fillId="0" borderId="29" xfId="111" applyFont="1" applyFill="1" applyBorder="1" applyAlignment="1">
      <alignment horizontal="left" vertical="center" wrapText="1"/>
    </xf>
    <xf numFmtId="0" fontId="5" fillId="0" borderId="0" xfId="111" applyFont="1" applyFill="1" applyAlignment="1">
      <alignment horizontal="left" vertical="center" wrapText="1" indent="1"/>
    </xf>
    <xf numFmtId="0" fontId="2" fillId="0" borderId="0" xfId="727" applyFont="1" applyFill="1" applyAlignment="1">
      <alignment horizontal="center" vertical="center"/>
    </xf>
    <xf numFmtId="0" fontId="0" fillId="0" borderId="0" xfId="727" applyFont="1" applyFill="1" applyAlignment="1">
      <alignment horizontal="left" vertical="center" wrapText="1" indent="1"/>
    </xf>
  </cellXfs>
  <cellStyles count="3999">
    <cellStyle name="_2013年民生事项资金统计表（新会）" xfId="169"/>
    <cellStyle name="_ET_STYLE_NoName_00_" xfId="168"/>
    <cellStyle name="_ET_STYLE_NoName_00__2015年十件民生实事全省汇总表-全新统计2015.1.15" xfId="189"/>
    <cellStyle name="_恩平市民生事项2013年预计表（汇总）" xfId="174"/>
    <cellStyle name="_发各处" xfId="4"/>
    <cellStyle name="_鹤山民生事项2013年预计表" xfId="166"/>
    <cellStyle name="_江海区民生事项2013年预计表" xfId="204"/>
    <cellStyle name="_开平市2013年民生事项资金情况" xfId="206"/>
    <cellStyle name="_台山）各市民生事项2013年预计表（样表）" xfId="196"/>
    <cellStyle name="_新江门市上报省各市民生事项2013年预计表（含中央及省资金,增加稳定物价和市场供应）2012-12-9" xfId="215"/>
    <cellStyle name="20% - Accent1" xfId="217"/>
    <cellStyle name="20% - Accent1 2" xfId="184"/>
    <cellStyle name="20% - Accent1 2 2" xfId="224"/>
    <cellStyle name="20% - Accent1 2 2 2" xfId="179"/>
    <cellStyle name="20% - Accent1 2 3" xfId="230"/>
    <cellStyle name="20% - Accent1 2 3 2" xfId="200"/>
    <cellStyle name="20% - Accent1 2 4" xfId="239"/>
    <cellStyle name="20% - Accent1 3" xfId="251"/>
    <cellStyle name="20% - Accent1 3 2" xfId="259"/>
    <cellStyle name="20% - Accent1 4" xfId="262"/>
    <cellStyle name="20% - Accent1 4 2" xfId="268"/>
    <cellStyle name="20% - Accent1 5" xfId="273"/>
    <cellStyle name="20% - Accent1 5 2" xfId="277"/>
    <cellStyle name="20% - Accent1 6" xfId="282"/>
    <cellStyle name="20% - Accent2" xfId="292"/>
    <cellStyle name="20% - Accent2 2" xfId="295"/>
    <cellStyle name="20% - Accent2 2 2" xfId="296"/>
    <cellStyle name="20% - Accent2 2 2 2" xfId="298"/>
    <cellStyle name="20% - Accent2 2 3" xfId="299"/>
    <cellStyle name="20% - Accent2 2 3 2" xfId="301"/>
    <cellStyle name="20% - Accent2 2 4" xfId="310"/>
    <cellStyle name="20% - Accent2 3" xfId="312"/>
    <cellStyle name="20% - Accent2 3 2" xfId="68"/>
    <cellStyle name="20% - Accent2 4" xfId="316"/>
    <cellStyle name="20% - Accent2 4 2" xfId="323"/>
    <cellStyle name="20% - Accent2 5" xfId="329"/>
    <cellStyle name="20% - Accent2 5 2" xfId="333"/>
    <cellStyle name="20% - Accent2 6" xfId="341"/>
    <cellStyle name="20% - Accent3" xfId="345"/>
    <cellStyle name="20% - Accent3 2" xfId="104"/>
    <cellStyle name="20% - Accent3 2 2" xfId="151"/>
    <cellStyle name="20% - Accent3 2 2 2" xfId="354"/>
    <cellStyle name="20% - Accent3 2 3" xfId="360"/>
    <cellStyle name="20% - Accent3 2 3 2" xfId="363"/>
    <cellStyle name="20% - Accent3 2 4" xfId="367"/>
    <cellStyle name="20% - Accent3 3" xfId="371"/>
    <cellStyle name="20% - Accent3 3 2" xfId="379"/>
    <cellStyle name="20% - Accent3 4" xfId="383"/>
    <cellStyle name="20% - Accent3 4 2" xfId="385"/>
    <cellStyle name="20% - Accent3 5" xfId="388"/>
    <cellStyle name="20% - Accent3 5 2" xfId="391"/>
    <cellStyle name="20% - Accent3 6" xfId="405"/>
    <cellStyle name="20% - Accent4" xfId="408"/>
    <cellStyle name="20% - Accent4 2" xfId="410"/>
    <cellStyle name="20% - Accent4 2 2" xfId="414"/>
    <cellStyle name="20% - Accent4 2 2 2" xfId="416"/>
    <cellStyle name="20% - Accent4 2 3" xfId="418"/>
    <cellStyle name="20% - Accent4 2 3 2" xfId="420"/>
    <cellStyle name="20% - Accent4 2 4" xfId="417"/>
    <cellStyle name="20% - Accent4 3" xfId="426"/>
    <cellStyle name="20% - Accent4 3 2" xfId="46"/>
    <cellStyle name="20% - Accent4 4" xfId="35"/>
    <cellStyle name="20% - Accent4 4 2" xfId="432"/>
    <cellStyle name="20% - Accent4 5" xfId="436"/>
    <cellStyle name="20% - Accent4 5 2" xfId="442"/>
    <cellStyle name="20% - Accent4 6" xfId="446"/>
    <cellStyle name="20% - Accent5" xfId="452"/>
    <cellStyle name="20% - Accent5 2" xfId="171"/>
    <cellStyle name="20% - Accent5 2 2" xfId="456"/>
    <cellStyle name="20% - Accent5 2 2 2" xfId="459"/>
    <cellStyle name="20% - Accent5 2 3" xfId="54"/>
    <cellStyle name="20% - Accent5 2 3 2" xfId="462"/>
    <cellStyle name="20% - Accent5 2 4" xfId="57"/>
    <cellStyle name="20% - Accent5 3" xfId="466"/>
    <cellStyle name="20% - Accent5 3 2" xfId="289"/>
    <cellStyle name="20% - Accent5 4" xfId="471"/>
    <cellStyle name="20% - Accent5 4 2" xfId="474"/>
    <cellStyle name="20% - Accent5 5" xfId="476"/>
    <cellStyle name="20% - Accent5 5 2" xfId="480"/>
    <cellStyle name="20% - Accent5 6" xfId="482"/>
    <cellStyle name="20% - Accent6" xfId="487"/>
    <cellStyle name="20% - Accent6 2" xfId="489"/>
    <cellStyle name="20% - Accent6 2 2" xfId="498"/>
    <cellStyle name="20% - Accent6 2 2 2" xfId="508"/>
    <cellStyle name="20% - Accent6 2 3" xfId="515"/>
    <cellStyle name="20% - Accent6 2 3 2" xfId="519"/>
    <cellStyle name="20% - Accent6 2 4" xfId="522"/>
    <cellStyle name="20% - Accent6 3" xfId="526"/>
    <cellStyle name="20% - Accent6 3 2" xfId="533"/>
    <cellStyle name="20% - Accent6 4" xfId="544"/>
    <cellStyle name="20% - Accent6 4 2" xfId="546"/>
    <cellStyle name="20% - Accent6 5" xfId="551"/>
    <cellStyle name="20% - Accent6 5 2" xfId="573"/>
    <cellStyle name="20% - Accent6 6" xfId="578"/>
    <cellStyle name="20% - 强调文字颜色 1 2" xfId="579"/>
    <cellStyle name="20% - 强调文字颜色 1 2 2" xfId="583"/>
    <cellStyle name="20% - 强调文字颜色 1 2 3" xfId="592"/>
    <cellStyle name="20% - 强调文字颜色 1 2 4" xfId="601"/>
    <cellStyle name="20% - 强调文字颜色 1 3" xfId="183"/>
    <cellStyle name="20% - 强调文字颜色 1 4" xfId="250"/>
    <cellStyle name="20% - 强调文字颜色 1 4 2" xfId="258"/>
    <cellStyle name="20% - 强调文字颜色 1 5" xfId="261"/>
    <cellStyle name="20% - 强调文字颜色 1 5 2" xfId="267"/>
    <cellStyle name="20% - 强调文字颜色 1 6" xfId="272"/>
    <cellStyle name="20% - 强调文字颜色 2 2" xfId="603"/>
    <cellStyle name="20% - 强调文字颜色 2 2 2" xfId="164"/>
    <cellStyle name="20% - 强调文字颜色 2 2 3" xfId="608"/>
    <cellStyle name="20% - 强调文字颜色 2 2 4" xfId="613"/>
    <cellStyle name="20% - 强调文字颜色 2 3" xfId="294"/>
    <cellStyle name="20% - 强调文字颜色 2 4" xfId="311"/>
    <cellStyle name="20% - 强调文字颜色 2 4 2" xfId="67"/>
    <cellStyle name="20% - 强调文字颜色 2 5" xfId="315"/>
    <cellStyle name="20% - 强调文字颜色 2 5 2" xfId="322"/>
    <cellStyle name="20% - 强调文字颜色 2 6" xfId="328"/>
    <cellStyle name="20% - 强调文字颜色 3 2" xfId="614"/>
    <cellStyle name="20% - 强调文字颜色 3 2 2" xfId="623"/>
    <cellStyle name="20% - 强调文字颜色 3 2 3" xfId="631"/>
    <cellStyle name="20% - 强调文字颜色 3 2 4" xfId="634"/>
    <cellStyle name="20% - 强调文字颜色 3 3" xfId="103"/>
    <cellStyle name="20% - 强调文字颜色 3 4" xfId="370"/>
    <cellStyle name="20% - 强调文字颜色 3 4 2" xfId="378"/>
    <cellStyle name="20% - 强调文字颜色 3 5" xfId="382"/>
    <cellStyle name="20% - 强调文字颜色 3 5 2" xfId="384"/>
    <cellStyle name="20% - 强调文字颜色 3 6" xfId="387"/>
    <cellStyle name="20% - 强调文字颜色 4 2" xfId="635"/>
    <cellStyle name="20% - 强调文字颜色 4 2 2" xfId="641"/>
    <cellStyle name="20% - 强调文字颜色 4 2 3" xfId="645"/>
    <cellStyle name="20% - 强调文字颜色 4 2 4" xfId="646"/>
    <cellStyle name="20% - 强调文字颜色 4 3" xfId="409"/>
    <cellStyle name="20% - 强调文字颜色 4 4" xfId="425"/>
    <cellStyle name="20% - 强调文字颜色 4 4 2" xfId="45"/>
    <cellStyle name="20% - 强调文字颜色 4 5" xfId="34"/>
    <cellStyle name="20% - 强调文字颜色 4 5 2" xfId="431"/>
    <cellStyle name="20% - 强调文字颜色 4 6" xfId="435"/>
    <cellStyle name="20% - 强调文字颜色 5 2" xfId="649"/>
    <cellStyle name="20% - 强调文字颜色 5 2 2" xfId="650"/>
    <cellStyle name="20% - 强调文字颜色 5 2 3" xfId="651"/>
    <cellStyle name="20% - 强调文字颜色 5 3" xfId="170"/>
    <cellStyle name="20% - 强调文字颜色 5 3 2" xfId="455"/>
    <cellStyle name="20% - 强调文字颜色 5 4" xfId="465"/>
    <cellStyle name="20% - 强调文字颜色 5 4 2" xfId="288"/>
    <cellStyle name="20% - 强调文字颜色 5 5" xfId="470"/>
    <cellStyle name="20% - 强调文字颜色 6 2" xfId="655"/>
    <cellStyle name="20% - 强调文字颜色 6 2 2" xfId="660"/>
    <cellStyle name="20% - 强调文字颜色 6 2 3" xfId="669"/>
    <cellStyle name="20% - 强调文字颜色 6 3" xfId="488"/>
    <cellStyle name="20% - 强调文字颜色 6 3 2" xfId="497"/>
    <cellStyle name="20% - 强调文字颜色 6 4" xfId="525"/>
    <cellStyle name="20% - 强调文字颜色 6 4 2" xfId="532"/>
    <cellStyle name="20% - 强调文字颜色 6 5" xfId="543"/>
    <cellStyle name="40% - Accent1" xfId="671"/>
    <cellStyle name="40% - Accent1 2" xfId="672"/>
    <cellStyle name="40% - Accent1 2 2" xfId="677"/>
    <cellStyle name="40% - Accent1 2 2 2" xfId="681"/>
    <cellStyle name="40% - Accent1 2 3" xfId="683"/>
    <cellStyle name="40% - Accent1 2 3 2" xfId="689"/>
    <cellStyle name="40% - Accent1 2 4" xfId="696"/>
    <cellStyle name="40% - Accent1 3" xfId="700"/>
    <cellStyle name="40% - Accent1 3 2" xfId="704"/>
    <cellStyle name="40% - Accent1 4" xfId="71"/>
    <cellStyle name="40% - Accent1 4 2" xfId="121"/>
    <cellStyle name="40% - Accent1 5" xfId="705"/>
    <cellStyle name="40% - Accent1 5 2" xfId="706"/>
    <cellStyle name="40% - Accent1 6" xfId="718"/>
    <cellStyle name="40% - Accent2" xfId="720"/>
    <cellStyle name="40% - Accent2 2" xfId="725"/>
    <cellStyle name="40% - Accent2 2 2" xfId="728"/>
    <cellStyle name="40% - Accent2 2 2 2" xfId="731"/>
    <cellStyle name="40% - Accent2 2 3" xfId="736"/>
    <cellStyle name="40% - Accent2 2 3 2" xfId="738"/>
    <cellStyle name="40% - Accent2 2 4" xfId="6"/>
    <cellStyle name="40% - Accent2 3" xfId="746"/>
    <cellStyle name="40% - Accent2 3 2" xfId="156"/>
    <cellStyle name="40% - Accent2 4" xfId="327"/>
    <cellStyle name="40% - Accent2 4 2" xfId="752"/>
    <cellStyle name="40% - Accent2 5" xfId="755"/>
    <cellStyle name="40% - Accent2 5 2" xfId="759"/>
    <cellStyle name="40% - Accent2 6" xfId="767"/>
    <cellStyle name="40% - Accent3" xfId="570"/>
    <cellStyle name="40% - Accent3 2" xfId="286"/>
    <cellStyle name="40% - Accent3 2 2" xfId="769"/>
    <cellStyle name="40% - Accent3 2 2 2" xfId="770"/>
    <cellStyle name="40% - Accent3 2 3" xfId="362"/>
    <cellStyle name="40% - Accent3 2 3 2" xfId="771"/>
    <cellStyle name="40% - Accent3 2 4" xfId="776"/>
    <cellStyle name="40% - Accent3 3" xfId="778"/>
    <cellStyle name="40% - Accent3 3 2" xfId="779"/>
    <cellStyle name="40% - Accent3 4" xfId="336"/>
    <cellStyle name="40% - Accent3 4 2" xfId="780"/>
    <cellStyle name="40% - Accent3 5" xfId="783"/>
    <cellStyle name="40% - Accent3 5 2" xfId="784"/>
    <cellStyle name="40% - Accent3 6" xfId="791"/>
    <cellStyle name="40% - Accent4" xfId="797"/>
    <cellStyle name="40% - Accent4 2" xfId="339"/>
    <cellStyle name="40% - Accent4 2 2" xfId="803"/>
    <cellStyle name="40% - Accent4 2 2 2" xfId="811"/>
    <cellStyle name="40% - Accent4 2 3" xfId="814"/>
    <cellStyle name="40% - Accent4 2 3 2" xfId="819"/>
    <cellStyle name="40% - Accent4 2 4" xfId="824"/>
    <cellStyle name="40% - Accent4 3" xfId="829"/>
    <cellStyle name="40% - Accent4 3 2" xfId="838"/>
    <cellStyle name="40% - Accent4 4" xfId="801"/>
    <cellStyle name="40% - Accent4 4 2" xfId="809"/>
    <cellStyle name="40% - Accent4 5" xfId="813"/>
    <cellStyle name="40% - Accent4 5 2" xfId="820"/>
    <cellStyle name="40% - Accent4 6" xfId="826"/>
    <cellStyle name="40% - Accent5" xfId="839"/>
    <cellStyle name="40% - Accent5 2" xfId="400"/>
    <cellStyle name="40% - Accent5 2 2" xfId="846"/>
    <cellStyle name="40% - Accent5 2 2 2" xfId="848"/>
    <cellStyle name="40% - Accent5 2 3" xfId="850"/>
    <cellStyle name="40% - Accent5 2 3 2" xfId="857"/>
    <cellStyle name="40% - Accent5 2 4" xfId="860"/>
    <cellStyle name="40% - Accent5 3" xfId="869"/>
    <cellStyle name="40% - Accent5 3 2" xfId="872"/>
    <cellStyle name="40% - Accent5 4" xfId="830"/>
    <cellStyle name="40% - Accent5 4 2" xfId="84"/>
    <cellStyle name="40% - Accent5 5" xfId="873"/>
    <cellStyle name="40% - Accent5 5 2" xfId="874"/>
    <cellStyle name="40% - Accent5 6" xfId="880"/>
    <cellStyle name="40% - Accent6" xfId="881"/>
    <cellStyle name="40% - Accent6 2" xfId="449"/>
    <cellStyle name="40% - Accent6 2 2" xfId="109"/>
    <cellStyle name="40% - Accent6 2 2 2" xfId="648"/>
    <cellStyle name="40% - Accent6 2 3" xfId="81"/>
    <cellStyle name="40% - Accent6 2 3 2" xfId="654"/>
    <cellStyle name="40% - Accent6 2 4" xfId="885"/>
    <cellStyle name="40% - Accent6 3" xfId="888"/>
    <cellStyle name="40% - Accent6 3 2" xfId="891"/>
    <cellStyle name="40% - Accent6 4" xfId="806"/>
    <cellStyle name="40% - Accent6 4 2" xfId="600"/>
    <cellStyle name="40% - Accent6 5" xfId="899"/>
    <cellStyle name="40% - Accent6 5 2" xfId="246"/>
    <cellStyle name="40% - Accent6 6" xfId="909"/>
    <cellStyle name="40% - 强调文字颜色 1 2" xfId="912"/>
    <cellStyle name="40% - 强调文字颜色 1 2 2" xfId="914"/>
    <cellStyle name="40% - 强调文字颜色 1 2 3" xfId="917"/>
    <cellStyle name="40% - 强调文字颜色 1 2 4" xfId="919"/>
    <cellStyle name="40% - 强调文字颜色 1 3" xfId="895"/>
    <cellStyle name="40% - 强调文字颜色 1 4" xfId="920"/>
    <cellStyle name="40% - 强调文字颜色 1 4 2" xfId="925"/>
    <cellStyle name="40% - 强调文字颜色 1 5" xfId="927"/>
    <cellStyle name="40% - 强调文字颜色 1 5 2" xfId="928"/>
    <cellStyle name="40% - 强调文字颜色 1 6" xfId="929"/>
    <cellStyle name="40% - 强调文字颜色 2 2" xfId="590"/>
    <cellStyle name="40% - 强调文字颜色 2 2 2" xfId="931"/>
    <cellStyle name="40% - 强调文字颜色 2 2 3" xfId="933"/>
    <cellStyle name="40% - 强调文字颜色 2 3" xfId="596"/>
    <cellStyle name="40% - 强调文字颜色 2 3 2" xfId="934"/>
    <cellStyle name="40% - 强调文字颜色 2 4" xfId="935"/>
    <cellStyle name="40% - 强调文字颜色 2 4 2" xfId="939"/>
    <cellStyle name="40% - 强调文字颜色 2 5" xfId="942"/>
    <cellStyle name="40% - 强调文字颜色 3 2" xfId="234"/>
    <cellStyle name="40% - 强调文字颜色 3 2 2" xfId="202"/>
    <cellStyle name="40% - 强调文字颜色 3 2 3" xfId="943"/>
    <cellStyle name="40% - 强调文字颜色 3 2 4" xfId="948"/>
    <cellStyle name="40% - 强调文字颜色 3 3" xfId="243"/>
    <cellStyle name="40% - 强调文字颜色 3 4" xfId="949"/>
    <cellStyle name="40% - 强调文字颜色 3 4 2" xfId="950"/>
    <cellStyle name="40% - 强调文字颜色 3 5" xfId="951"/>
    <cellStyle name="40% - 强调文字颜色 3 5 2" xfId="952"/>
    <cellStyle name="40% - 强调文字颜色 3 6" xfId="684"/>
    <cellStyle name="40% - 强调文字颜色 4 2" xfId="75"/>
    <cellStyle name="40% - 强调文字颜色 4 2 2" xfId="956"/>
    <cellStyle name="40% - 强调文字颜色 4 2 3" xfId="958"/>
    <cellStyle name="40% - 强调文字颜色 4 2 4" xfId="960"/>
    <cellStyle name="40% - 强调文字颜色 4 3" xfId="967"/>
    <cellStyle name="40% - 强调文字颜色 4 4" xfId="656"/>
    <cellStyle name="40% - 强调文字颜色 4 4 2" xfId="969"/>
    <cellStyle name="40% - 强调文字颜色 4 5" xfId="661"/>
    <cellStyle name="40% - 强调文字颜色 4 5 2" xfId="970"/>
    <cellStyle name="40% - 强调文字颜色 4 6" xfId="971"/>
    <cellStyle name="40% - 强调文字颜色 5 2" xfId="974"/>
    <cellStyle name="40% - 强调文字颜色 5 2 2" xfId="542"/>
    <cellStyle name="40% - 强调文字颜色 5 2 3" xfId="561"/>
    <cellStyle name="40% - 强调文字颜色 5 3" xfId="976"/>
    <cellStyle name="40% - 强调文字颜色 5 3 2" xfId="986"/>
    <cellStyle name="40% - 强调文字颜色 5 4" xfId="494"/>
    <cellStyle name="40% - 强调文字颜色 5 4 2" xfId="505"/>
    <cellStyle name="40% - 强调文字颜色 5 5" xfId="512"/>
    <cellStyle name="40% - 强调文字颜色 6 2" xfId="349"/>
    <cellStyle name="40% - 强调文字颜色 6 2 2" xfId="988"/>
    <cellStyle name="40% - 强调文字颜色 6 2 3" xfId="993"/>
    <cellStyle name="40% - 强调文字颜色 6 2 4" xfId="995"/>
    <cellStyle name="40% - 强调文字颜色 6 3" xfId="999"/>
    <cellStyle name="40% - 强调文字颜色 6 4" xfId="529"/>
    <cellStyle name="40% - 强调文字颜色 6 4 2" xfId="31"/>
    <cellStyle name="40% - 强调文字颜色 6 5" xfId="91"/>
    <cellStyle name="40% - 强调文字颜色 6 5 2" xfId="1000"/>
    <cellStyle name="40% - 强调文字颜色 6 6" xfId="1003"/>
    <cellStyle name="60% - Accent1" xfId="816"/>
    <cellStyle name="60% - Accent1 2" xfId="611"/>
    <cellStyle name="60% - Accent1 2 2" xfId="438"/>
    <cellStyle name="60% - Accent1 2 2 2" xfId="444"/>
    <cellStyle name="60% - Accent1 2 3" xfId="448"/>
    <cellStyle name="60% - Accent1 2 3 2" xfId="108"/>
    <cellStyle name="60% - Accent1 2 4" xfId="886"/>
    <cellStyle name="60% - Accent1 3" xfId="1006"/>
    <cellStyle name="60% - Accent1 3 2" xfId="477"/>
    <cellStyle name="60% - Accent1 4" xfId="1009"/>
    <cellStyle name="60% - Accent1 4 2" xfId="552"/>
    <cellStyle name="60% - Accent1 5" xfId="1016"/>
    <cellStyle name="60% - Accent1 5 2" xfId="1021"/>
    <cellStyle name="60% - Accent1 6" xfId="458"/>
    <cellStyle name="60% - Accent2" xfId="1027"/>
    <cellStyle name="60% - Accent2 2" xfId="303"/>
    <cellStyle name="60% - Accent2 2 2" xfId="1029"/>
    <cellStyle name="60% - Accent2 2 2 2" xfId="1036"/>
    <cellStyle name="60% - Accent2 2 3" xfId="1037"/>
    <cellStyle name="60% - Accent2 2 3 2" xfId="1039"/>
    <cellStyle name="60% - Accent2 2 4" xfId="112"/>
    <cellStyle name="60% - Accent2 3" xfId="1043"/>
    <cellStyle name="60% - Accent2 3 2" xfId="1044"/>
    <cellStyle name="60% - Accent2 4" xfId="12"/>
    <cellStyle name="60% - Accent2 4 2" xfId="990"/>
    <cellStyle name="60% - Accent2 5" xfId="1050"/>
    <cellStyle name="60% - Accent2 5 2" xfId="1057"/>
    <cellStyle name="60% - Accent2 6" xfId="461"/>
    <cellStyle name="60% - Accent3" xfId="1059"/>
    <cellStyle name="60% - Accent3 2" xfId="710"/>
    <cellStyle name="60% - Accent3 2 2" xfId="1060"/>
    <cellStyle name="60% - Accent3 2 2 2" xfId="1062"/>
    <cellStyle name="60% - Accent3 2 3" xfId="580"/>
    <cellStyle name="60% - Accent3 2 3 2" xfId="1066"/>
    <cellStyle name="60% - Accent3 2 4" xfId="584"/>
    <cellStyle name="60% - Accent3 3" xfId="1069"/>
    <cellStyle name="60% - Accent3 3 2" xfId="1072"/>
    <cellStyle name="60% - Accent3 4" xfId="210"/>
    <cellStyle name="60% - Accent3 4 2" xfId="1073"/>
    <cellStyle name="60% - Accent3 5" xfId="1079"/>
    <cellStyle name="60% - Accent3 5 2" xfId="1081"/>
    <cellStyle name="60% - Accent3 6" xfId="1083"/>
    <cellStyle name="60% - Accent4" xfId="1085"/>
    <cellStyle name="60% - Accent4 2" xfId="762"/>
    <cellStyle name="60% - Accent4 2 2" xfId="1088"/>
    <cellStyle name="60% - Accent4 2 2 2" xfId="274"/>
    <cellStyle name="60% - Accent4 2 3" xfId="159"/>
    <cellStyle name="60% - Accent4 2 3 2" xfId="331"/>
    <cellStyle name="60% - Accent4 2 4" xfId="605"/>
    <cellStyle name="60% - Accent4 3" xfId="1090"/>
    <cellStyle name="60% - Accent4 3 2" xfId="1093"/>
    <cellStyle name="60% - Accent4 4" xfId="1034"/>
    <cellStyle name="60% - Accent4 4 2" xfId="699"/>
    <cellStyle name="60% - Accent4 5" xfId="1095"/>
    <cellStyle name="60% - Accent4 5 2" xfId="743"/>
    <cellStyle name="60% - Accent4 6" xfId="1098"/>
    <cellStyle name="60% - Accent5" xfId="1101"/>
    <cellStyle name="60% - Accent5 2" xfId="788"/>
    <cellStyle name="60% - Accent5 2 2" xfId="1108"/>
    <cellStyle name="60% - Accent5 2 2 2" xfId="1110"/>
    <cellStyle name="60% - Accent5 2 3" xfId="620"/>
    <cellStyle name="60% - Accent5 2 3 2" xfId="1116"/>
    <cellStyle name="60% - Accent5 2 4" xfId="630"/>
    <cellStyle name="60% - Accent5 3" xfId="1118"/>
    <cellStyle name="60% - Accent5 3 2" xfId="139"/>
    <cellStyle name="60% - Accent5 4" xfId="1041"/>
    <cellStyle name="60% - Accent5 4 2" xfId="1119"/>
    <cellStyle name="60% - Accent5 5" xfId="1123"/>
    <cellStyle name="60% - Accent5 5 2" xfId="1124"/>
    <cellStyle name="60% - Accent5 6" xfId="1128"/>
    <cellStyle name="60% - Accent6" xfId="1130"/>
    <cellStyle name="60% - Accent6 2" xfId="823"/>
    <cellStyle name="60% - Accent6 2 2" xfId="1137"/>
    <cellStyle name="60% - Accent6 2 2 2" xfId="632"/>
    <cellStyle name="60% - Accent6 2 3" xfId="639"/>
    <cellStyle name="60% - Accent6 2 3 2" xfId="365"/>
    <cellStyle name="60% - Accent6 2 4" xfId="644"/>
    <cellStyle name="60% - Accent6 3" xfId="1141"/>
    <cellStyle name="60% - Accent6 3 2" xfId="1142"/>
    <cellStyle name="60% - Accent6 4" xfId="1145"/>
    <cellStyle name="60% - Accent6 4 2" xfId="1148"/>
    <cellStyle name="60% - Accent6 5" xfId="1150"/>
    <cellStyle name="60% - Accent6 5 2" xfId="691"/>
    <cellStyle name="60% - Accent6 6" xfId="1153"/>
    <cellStyle name="60% - 强调文字颜色 1 2" xfId="369"/>
    <cellStyle name="60% - 强调文字颜色 1 2 2" xfId="373"/>
    <cellStyle name="60% - 强调文字颜色 1 2 3" xfId="1154"/>
    <cellStyle name="60% - 强调文字颜色 1 2 4" xfId="1155"/>
    <cellStyle name="60% - 强调文字颜色 1 3" xfId="380"/>
    <cellStyle name="60% - 强调文字颜色 1 4" xfId="386"/>
    <cellStyle name="60% - 强调文字颜色 1 4 2" xfId="390"/>
    <cellStyle name="60% - 强调文字颜色 1 5" xfId="393"/>
    <cellStyle name="60% - 强调文字颜色 1 5 2" xfId="841"/>
    <cellStyle name="60% - 强调文字颜色 1 6" xfId="862"/>
    <cellStyle name="60% - 强调文字颜色 2 2" xfId="424"/>
    <cellStyle name="60% - 强调文字颜色 2 2 2" xfId="44"/>
    <cellStyle name="60% - 强调文字颜色 2 2 3" xfId="1158"/>
    <cellStyle name="60% - 强调文字颜色 2 3" xfId="33"/>
    <cellStyle name="60% - 强调文字颜色 2 3 2" xfId="430"/>
    <cellStyle name="60% - 强调文字颜色 2 4" xfId="434"/>
    <cellStyle name="60% - 强调文字颜色 2 4 2" xfId="441"/>
    <cellStyle name="60% - 强调文字颜色 2 5" xfId="445"/>
    <cellStyle name="60% - 强调文字颜色 3 2" xfId="463"/>
    <cellStyle name="60% - 强调文字颜色 3 2 2" xfId="287"/>
    <cellStyle name="60% - 强调文字颜色 3 2 3" xfId="343"/>
    <cellStyle name="60% - 强调文字颜色 3 2 4" xfId="406"/>
    <cellStyle name="60% - 强调文字颜色 3 3" xfId="469"/>
    <cellStyle name="60% - 强调文字颜色 3 4" xfId="475"/>
    <cellStyle name="60% - 强调文字颜色 3 4 2" xfId="478"/>
    <cellStyle name="60% - 强调文字颜色 3 5" xfId="481"/>
    <cellStyle name="60% - 强调文字颜色 3 5 2" xfId="1159"/>
    <cellStyle name="60% - 强调文字颜色 3 6" xfId="1161"/>
    <cellStyle name="60% - 强调文字颜色 4 2" xfId="524"/>
    <cellStyle name="60% - 强调文字颜色 4 2 2" xfId="531"/>
    <cellStyle name="60% - 强调文字颜色 4 2 3" xfId="93"/>
    <cellStyle name="60% - 强调文字颜色 4 2 4" xfId="1004"/>
    <cellStyle name="60% - 强调文字颜色 4 3" xfId="536"/>
    <cellStyle name="60% - 强调文字颜色 4 4" xfId="550"/>
    <cellStyle name="60% - 强调文字颜色 4 4 2" xfId="565"/>
    <cellStyle name="60% - 强调文字颜色 4 5" xfId="577"/>
    <cellStyle name="60% - 强调文字颜色 4 5 2" xfId="1167"/>
    <cellStyle name="60% - 强调文字颜色 4 6" xfId="1172"/>
    <cellStyle name="60% - 强调文字颜色 5 2" xfId="1173"/>
    <cellStyle name="60% - 强调文字颜色 5 2 2" xfId="1117"/>
    <cellStyle name="60% - 强调文字颜色 5 2 3" xfId="1040"/>
    <cellStyle name="60% - 强调文字颜色 5 3" xfId="980"/>
    <cellStyle name="60% - 强调文字颜色 5 3 2" xfId="1140"/>
    <cellStyle name="60% - 强调文字颜色 5 4" xfId="1017"/>
    <cellStyle name="60% - 强调文字颜色 5 4 2" xfId="28"/>
    <cellStyle name="60% - 强调文字颜色 5 5" xfId="1174"/>
    <cellStyle name="60% - 强调文字颜色 6 2" xfId="1177"/>
    <cellStyle name="60% - 强调文字颜色 6 2 2" xfId="1178"/>
    <cellStyle name="60% - 强调文字颜色 6 2 3" xfId="1181"/>
    <cellStyle name="60% - 强调文字颜色 6 2 4" xfId="652"/>
    <cellStyle name="60% - 强调文字颜色 6 3" xfId="499"/>
    <cellStyle name="60% - 强调文字颜色 6 4" xfId="1183"/>
    <cellStyle name="60% - 强调文字颜色 6 4 2" xfId="1187"/>
    <cellStyle name="60% - 强调文字颜色 6 5" xfId="1189"/>
    <cellStyle name="60% - 强调文字颜色 6 5 2" xfId="138"/>
    <cellStyle name="60% - 强调文字颜色 6 6" xfId="1193"/>
    <cellStyle name="Accent1" xfId="892"/>
    <cellStyle name="Accent1 - 20%" xfId="218"/>
    <cellStyle name="Accent1 - 20% 2" xfId="185"/>
    <cellStyle name="Accent1 - 20% 2 2" xfId="227"/>
    <cellStyle name="Accent1 - 20% 2 2 2" xfId="181"/>
    <cellStyle name="Accent1 - 20% 2 3" xfId="232"/>
    <cellStyle name="Accent1 - 20% 2 3 2" xfId="201"/>
    <cellStyle name="Accent1 - 20% 2 4" xfId="240"/>
    <cellStyle name="Accent1 - 20% 3" xfId="252"/>
    <cellStyle name="Accent1 - 20% 3 2" xfId="256"/>
    <cellStyle name="Accent1 - 20% 4" xfId="263"/>
    <cellStyle name="Accent1 - 20% 4 2" xfId="270"/>
    <cellStyle name="Accent1 - 20% 5" xfId="275"/>
    <cellStyle name="Accent1 - 20% 5 2" xfId="279"/>
    <cellStyle name="Accent1 - 20% 6" xfId="283"/>
    <cellStyle name="Accent1 - 40%" xfId="1195"/>
    <cellStyle name="Accent1 - 40% 2" xfId="1198"/>
    <cellStyle name="Accent1 - 40% 2 2" xfId="1201"/>
    <cellStyle name="Accent1 - 40% 2 2 2" xfId="1207"/>
    <cellStyle name="Accent1 - 40% 2 3" xfId="194"/>
    <cellStyle name="Accent1 - 40% 2 3 2" xfId="1210"/>
    <cellStyle name="Accent1 - 40% 2 4" xfId="938"/>
    <cellStyle name="Accent1 - 40% 3" xfId="1212"/>
    <cellStyle name="Accent1 - 40% 3 2" xfId="1214"/>
    <cellStyle name="Accent1 - 40% 4" xfId="1215"/>
    <cellStyle name="Accent1 - 40% 4 2" xfId="186"/>
    <cellStyle name="Accent1 - 40% 5" xfId="703"/>
    <cellStyle name="Accent1 - 40% 5 2" xfId="1014"/>
    <cellStyle name="Accent1 - 40% 6" xfId="1218"/>
    <cellStyle name="Accent1 - 60%" xfId="1219"/>
    <cellStyle name="Accent1 - 60% 2" xfId="1221"/>
    <cellStyle name="Accent1 - 60% 2 2" xfId="48"/>
    <cellStyle name="Accent1 - 60% 2 2 2" xfId="1224"/>
    <cellStyle name="Accent1 - 60% 2 3" xfId="1229"/>
    <cellStyle name="Accent1 - 60% 2 3 2" xfId="1230"/>
    <cellStyle name="Accent1 - 60% 2 4" xfId="1232"/>
    <cellStyle name="Accent1 - 60% 3" xfId="1234"/>
    <cellStyle name="Accent1 - 60% 3 2" xfId="1237"/>
    <cellStyle name="Accent1 - 60% 4" xfId="1243"/>
    <cellStyle name="Accent1 - 60% 4 2" xfId="1249"/>
    <cellStyle name="Accent1 - 60% 5" xfId="1251"/>
    <cellStyle name="Accent1 - 60% 5 2" xfId="1254"/>
    <cellStyle name="Accent1 - 60% 6" xfId="1256"/>
    <cellStyle name="Accent1 10" xfId="1258"/>
    <cellStyle name="Accent1 11" xfId="1260"/>
    <cellStyle name="Accent1 12" xfId="1262"/>
    <cellStyle name="Accent1 13" xfId="1265"/>
    <cellStyle name="Accent1 14" xfId="1273"/>
    <cellStyle name="Accent1 15" xfId="1283"/>
    <cellStyle name="Accent1 16" xfId="1284"/>
    <cellStyle name="Accent1 17" xfId="817"/>
    <cellStyle name="Accent1 18" xfId="1028"/>
    <cellStyle name="Accent1 2" xfId="1289"/>
    <cellStyle name="Accent1 2 2" xfId="1293"/>
    <cellStyle name="Accent1 2 2 2" xfId="1297"/>
    <cellStyle name="Accent1 2 3" xfId="1301"/>
    <cellStyle name="Accent1 2 3 2" xfId="1306"/>
    <cellStyle name="Accent1 2 4" xfId="1312"/>
    <cellStyle name="Accent1 2 5" xfId="1319"/>
    <cellStyle name="Accent1 3" xfId="1320"/>
    <cellStyle name="Accent1 3 2" xfId="1322"/>
    <cellStyle name="Accent1 3 3" xfId="1326"/>
    <cellStyle name="Accent1 4" xfId="1328"/>
    <cellStyle name="Accent1 4 2" xfId="1329"/>
    <cellStyle name="Accent1 5" xfId="1331"/>
    <cellStyle name="Accent1 5 2" xfId="1332"/>
    <cellStyle name="Accent1 6" xfId="1333"/>
    <cellStyle name="Accent1 6 2" xfId="1335"/>
    <cellStyle name="Accent1 7" xfId="1338"/>
    <cellStyle name="Accent1 7 2" xfId="1339"/>
    <cellStyle name="Accent1 8" xfId="1341"/>
    <cellStyle name="Accent1 8 2" xfId="1342"/>
    <cellStyle name="Accent1 9" xfId="1343"/>
    <cellStyle name="Accent1 9 2" xfId="1344"/>
    <cellStyle name="Accent1_2006年33甘肃" xfId="1349"/>
    <cellStyle name="Accent2" xfId="1351"/>
    <cellStyle name="Accent2 - 20%" xfId="1352"/>
    <cellStyle name="Accent2 - 20% 2" xfId="1353"/>
    <cellStyle name="Accent2 - 20% 2 2" xfId="1355"/>
    <cellStyle name="Accent2 - 20% 2 2 2" xfId="1357"/>
    <cellStyle name="Accent2 - 20% 2 3" xfId="1360"/>
    <cellStyle name="Accent2 - 20% 2 3 2" xfId="1361"/>
    <cellStyle name="Accent2 - 20% 2 4" xfId="1363"/>
    <cellStyle name="Accent2 - 20% 3" xfId="1365"/>
    <cellStyle name="Accent2 - 20% 3 2" xfId="1368"/>
    <cellStyle name="Accent2 - 20% 4" xfId="1370"/>
    <cellStyle name="Accent2 - 20% 4 2" xfId="1372"/>
    <cellStyle name="Accent2 - 20% 5" xfId="1374"/>
    <cellStyle name="Accent2 - 20% 5 2" xfId="1376"/>
    <cellStyle name="Accent2 - 20% 6" xfId="1377"/>
    <cellStyle name="Accent2 - 40%" xfId="13"/>
    <cellStyle name="Accent2 - 40% 2" xfId="1378"/>
    <cellStyle name="Accent2 - 40% 2 2" xfId="1379"/>
    <cellStyle name="Accent2 - 40% 2 2 2" xfId="1381"/>
    <cellStyle name="Accent2 - 40% 2 3" xfId="1382"/>
    <cellStyle name="Accent2 - 40% 2 3 2" xfId="1385"/>
    <cellStyle name="Accent2 - 40% 2 4" xfId="1391"/>
    <cellStyle name="Accent2 - 40% 3" xfId="1393"/>
    <cellStyle name="Accent2 - 40% 3 2" xfId="1394"/>
    <cellStyle name="Accent2 - 40% 4" xfId="1400"/>
    <cellStyle name="Accent2 - 40% 4 2" xfId="1402"/>
    <cellStyle name="Accent2 - 40% 5" xfId="1405"/>
    <cellStyle name="Accent2 - 40% 5 2" xfId="1407"/>
    <cellStyle name="Accent2 - 40% 6" xfId="1410"/>
    <cellStyle name="Accent2 - 60%" xfId="1413"/>
    <cellStyle name="Accent2 - 60% 2" xfId="1418"/>
    <cellStyle name="Accent2 - 60% 2 2" xfId="1420"/>
    <cellStyle name="Accent2 - 60% 2 2 2" xfId="1423"/>
    <cellStyle name="Accent2 - 60% 2 3" xfId="1424"/>
    <cellStyle name="Accent2 - 60% 2 3 2" xfId="1427"/>
    <cellStyle name="Accent2 - 60% 2 4" xfId="1429"/>
    <cellStyle name="Accent2 - 60% 3" xfId="1434"/>
    <cellStyle name="Accent2 - 60% 3 2" xfId="562"/>
    <cellStyle name="Accent2 - 60% 4" xfId="1438"/>
    <cellStyle name="Accent2 - 60% 4 2" xfId="1440"/>
    <cellStyle name="Accent2 - 60% 5" xfId="1445"/>
    <cellStyle name="Accent2 - 60% 5 2" xfId="1449"/>
    <cellStyle name="Accent2 - 60% 6" xfId="1456"/>
    <cellStyle name="Accent2 10" xfId="1458"/>
    <cellStyle name="Accent2 11" xfId="1459"/>
    <cellStyle name="Accent2 12" xfId="1460"/>
    <cellStyle name="Accent2 13" xfId="1461"/>
    <cellStyle name="Accent2 14" xfId="1462"/>
    <cellStyle name="Accent2 15" xfId="1463"/>
    <cellStyle name="Accent2 16" xfId="1466"/>
    <cellStyle name="Accent2 17" xfId="1468"/>
    <cellStyle name="Accent2 18" xfId="1470"/>
    <cellStyle name="Accent2 2" xfId="1471"/>
    <cellStyle name="Accent2 2 2" xfId="1475"/>
    <cellStyle name="Accent2 2 2 2" xfId="1477"/>
    <cellStyle name="Accent2 2 3" xfId="1480"/>
    <cellStyle name="Accent2 2 3 2" xfId="1482"/>
    <cellStyle name="Accent2 2 4" xfId="1486"/>
    <cellStyle name="Accent2 2 5" xfId="1488"/>
    <cellStyle name="Accent2 3" xfId="1492"/>
    <cellStyle name="Accent2 3 2" xfId="1494"/>
    <cellStyle name="Accent2 3 3" xfId="1496"/>
    <cellStyle name="Accent2 4" xfId="1500"/>
    <cellStyle name="Accent2 4 2" xfId="1503"/>
    <cellStyle name="Accent2 5" xfId="1505"/>
    <cellStyle name="Accent2 5 2" xfId="1509"/>
    <cellStyle name="Accent2 6" xfId="1513"/>
    <cellStyle name="Accent2 6 2" xfId="1515"/>
    <cellStyle name="Accent2 7" xfId="1516"/>
    <cellStyle name="Accent2 7 2" xfId="1520"/>
    <cellStyle name="Accent2 8" xfId="1523"/>
    <cellStyle name="Accent2 8 2" xfId="1524"/>
    <cellStyle name="Accent2 9" xfId="1529"/>
    <cellStyle name="Accent2 9 2" xfId="1530"/>
    <cellStyle name="Accent2_2006年33甘肃" xfId="1531"/>
    <cellStyle name="Accent3" xfId="1538"/>
    <cellStyle name="Accent3 - 20%" xfId="1539"/>
    <cellStyle name="Accent3 - 20% 2" xfId="1542"/>
    <cellStyle name="Accent3 - 20% 2 2" xfId="1544"/>
    <cellStyle name="Accent3 - 20% 2 2 2" xfId="1550"/>
    <cellStyle name="Accent3 - 20% 2 3" xfId="1553"/>
    <cellStyle name="Accent3 - 20% 2 3 2" xfId="1556"/>
    <cellStyle name="Accent3 - 20% 2 4" xfId="1558"/>
    <cellStyle name="Accent3 - 20% 3" xfId="1561"/>
    <cellStyle name="Accent3 - 20% 3 2" xfId="1562"/>
    <cellStyle name="Accent3 - 20% 4" xfId="1566"/>
    <cellStyle name="Accent3 - 20% 4 2" xfId="1569"/>
    <cellStyle name="Accent3 - 20% 5" xfId="1574"/>
    <cellStyle name="Accent3 - 20% 5 2" xfId="1577"/>
    <cellStyle name="Accent3 - 20% 6" xfId="1580"/>
    <cellStyle name="Accent3 - 40%" xfId="1581"/>
    <cellStyle name="Accent3 - 40% 2" xfId="1584"/>
    <cellStyle name="Accent3 - 40% 2 2" xfId="1587"/>
    <cellStyle name="Accent3 - 40% 2 2 2" xfId="1589"/>
    <cellStyle name="Accent3 - 40% 2 3" xfId="1591"/>
    <cellStyle name="Accent3 - 40% 2 3 2" xfId="1592"/>
    <cellStyle name="Accent3 - 40% 2 4" xfId="1596"/>
    <cellStyle name="Accent3 - 40% 3" xfId="1598"/>
    <cellStyle name="Accent3 - 40% 3 2" xfId="1602"/>
    <cellStyle name="Accent3 - 40% 4" xfId="1605"/>
    <cellStyle name="Accent3 - 40% 4 2" xfId="1607"/>
    <cellStyle name="Accent3 - 40% 5" xfId="1609"/>
    <cellStyle name="Accent3 - 40% 5 2" xfId="98"/>
    <cellStyle name="Accent3 - 40% 6" xfId="1613"/>
    <cellStyle name="Accent3 - 60%" xfId="1615"/>
    <cellStyle name="Accent3 - 60% 2" xfId="1617"/>
    <cellStyle name="Accent3 - 60% 2 2" xfId="1620"/>
    <cellStyle name="Accent3 - 60% 2 2 2" xfId="1625"/>
    <cellStyle name="Accent3 - 60% 2 3" xfId="1628"/>
    <cellStyle name="Accent3 - 60% 2 3 2" xfId="1630"/>
    <cellStyle name="Accent3 - 60% 2 4" xfId="1633"/>
    <cellStyle name="Accent3 - 60% 3" xfId="1240"/>
    <cellStyle name="Accent3 - 60% 3 2" xfId="1636"/>
    <cellStyle name="Accent3 - 60% 4" xfId="1641"/>
    <cellStyle name="Accent3 - 60% 4 2" xfId="1648"/>
    <cellStyle name="Accent3 - 60% 5" xfId="1652"/>
    <cellStyle name="Accent3 - 60% 5 2" xfId="1655"/>
    <cellStyle name="Accent3 - 60% 6" xfId="1658"/>
    <cellStyle name="Accent3 10" xfId="1659"/>
    <cellStyle name="Accent3 11" xfId="1663"/>
    <cellStyle name="Accent3 12" xfId="1211"/>
    <cellStyle name="Accent3 13" xfId="1666"/>
    <cellStyle name="Accent3 14" xfId="1670"/>
    <cellStyle name="Accent3 15" xfId="1674"/>
    <cellStyle name="Accent3 16" xfId="1675"/>
    <cellStyle name="Accent3 17" xfId="79"/>
    <cellStyle name="Accent3 18" xfId="1680"/>
    <cellStyle name="Accent3 2" xfId="1685"/>
    <cellStyle name="Accent3 2 2" xfId="1686"/>
    <cellStyle name="Accent3 2 2 2" xfId="1687"/>
    <cellStyle name="Accent3 2 3" xfId="1689"/>
    <cellStyle name="Accent3 2 3 2" xfId="1692"/>
    <cellStyle name="Accent3 2 4" xfId="1695"/>
    <cellStyle name="Accent3 2 5" xfId="1699"/>
    <cellStyle name="Accent3 3" xfId="1702"/>
    <cellStyle name="Accent3 3 2" xfId="1705"/>
    <cellStyle name="Accent3 3 3" xfId="1065"/>
    <cellStyle name="Accent3 4" xfId="1225"/>
    <cellStyle name="Accent3 4 2" xfId="1708"/>
    <cellStyle name="Accent3 5" xfId="1711"/>
    <cellStyle name="Accent3 5 2" xfId="486"/>
    <cellStyle name="Accent3 6" xfId="1713"/>
    <cellStyle name="Accent3 6 2" xfId="1715"/>
    <cellStyle name="Accent3 7" xfId="1718"/>
    <cellStyle name="Accent3 7 2" xfId="1719"/>
    <cellStyle name="Accent3 8" xfId="1721"/>
    <cellStyle name="Accent3 8 2" xfId="1722"/>
    <cellStyle name="Accent3 9" xfId="1724"/>
    <cellStyle name="Accent3 9 2" xfId="1727"/>
    <cellStyle name="Accent3_2006年33甘肃" xfId="1732"/>
    <cellStyle name="Accent4" xfId="1736"/>
    <cellStyle name="Accent4 - 20%" xfId="1738"/>
    <cellStyle name="Accent4 - 20% 2" xfId="1739"/>
    <cellStyle name="Accent4 - 20% 2 2" xfId="1743"/>
    <cellStyle name="Accent4 - 20% 2 2 2" xfId="1746"/>
    <cellStyle name="Accent4 - 20% 2 3" xfId="1749"/>
    <cellStyle name="Accent4 - 20% 2 3 2" xfId="1754"/>
    <cellStyle name="Accent4 - 20% 2 4" xfId="1755"/>
    <cellStyle name="Accent4 - 20% 3" xfId="1756"/>
    <cellStyle name="Accent4 - 20% 3 2" xfId="1758"/>
    <cellStyle name="Accent4 - 20% 4" xfId="1760"/>
    <cellStyle name="Accent4 - 20% 4 2" xfId="1761"/>
    <cellStyle name="Accent4 - 20% 5" xfId="1762"/>
    <cellStyle name="Accent4 - 20% 5 2" xfId="1763"/>
    <cellStyle name="Accent4 - 20% 6" xfId="1764"/>
    <cellStyle name="Accent4 - 40%" xfId="1765"/>
    <cellStyle name="Accent4 - 40% 2" xfId="1767"/>
    <cellStyle name="Accent4 - 40% 2 2" xfId="1769"/>
    <cellStyle name="Accent4 - 40% 2 2 2" xfId="1771"/>
    <cellStyle name="Accent4 - 40% 2 3" xfId="1774"/>
    <cellStyle name="Accent4 - 40% 2 3 2" xfId="1776"/>
    <cellStyle name="Accent4 - 40% 2 4" xfId="1779"/>
    <cellStyle name="Accent4 - 40% 3" xfId="1781"/>
    <cellStyle name="Accent4 - 40% 3 2" xfId="1783"/>
    <cellStyle name="Accent4 - 40% 4" xfId="1784"/>
    <cellStyle name="Accent4 - 40% 4 2" xfId="1786"/>
    <cellStyle name="Accent4 - 40% 5" xfId="1787"/>
    <cellStyle name="Accent4 - 40% 5 2" xfId="1791"/>
    <cellStyle name="Accent4 - 40% 6" xfId="1793"/>
    <cellStyle name="Accent4 - 60%" xfId="1795"/>
    <cellStyle name="Accent4 - 60% 2" xfId="1797"/>
    <cellStyle name="Accent4 - 60% 2 2" xfId="1802"/>
    <cellStyle name="Accent4 - 60% 2 2 2" xfId="1803"/>
    <cellStyle name="Accent4 - 60% 2 3" xfId="1806"/>
    <cellStyle name="Accent4 - 60% 2 3 2" xfId="1807"/>
    <cellStyle name="Accent4 - 60% 2 4" xfId="1812"/>
    <cellStyle name="Accent4 - 60% 3" xfId="1815"/>
    <cellStyle name="Accent4 - 60% 3 2" xfId="1817"/>
    <cellStyle name="Accent4 - 60% 4" xfId="1821"/>
    <cellStyle name="Accent4 - 60% 4 2" xfId="1824"/>
    <cellStyle name="Accent4 - 60% 5" xfId="1830"/>
    <cellStyle name="Accent4 - 60% 5 2" xfId="1832"/>
    <cellStyle name="Accent4 - 60% 6" xfId="1837"/>
    <cellStyle name="Accent4 10" xfId="1840"/>
    <cellStyle name="Accent4 11" xfId="1842"/>
    <cellStyle name="Accent4 12" xfId="1843"/>
    <cellStyle name="Accent4 13" xfId="1845"/>
    <cellStyle name="Accent4 14" xfId="1846"/>
    <cellStyle name="Accent4 15" xfId="1848"/>
    <cellStyle name="Accent4 16" xfId="1851"/>
    <cellStyle name="Accent4 17" xfId="1854"/>
    <cellStyle name="Accent4 18" xfId="1858"/>
    <cellStyle name="Accent4 2" xfId="1859"/>
    <cellStyle name="Accent4 2 2" xfId="60"/>
    <cellStyle name="Accent4 2 2 2" xfId="368"/>
    <cellStyle name="Accent4 2 3" xfId="40"/>
    <cellStyle name="Accent4 2 3 2" xfId="422"/>
    <cellStyle name="Accent4 2 4" xfId="26"/>
    <cellStyle name="Accent4 2 5" xfId="65"/>
    <cellStyle name="Accent4 3" xfId="1860"/>
    <cellStyle name="Accent4 3 2" xfId="1862"/>
    <cellStyle name="Accent4 3 3" xfId="1867"/>
    <cellStyle name="Accent4 4" xfId="1231"/>
    <cellStyle name="Accent4 4 2" xfId="1869"/>
    <cellStyle name="Accent4 5" xfId="1871"/>
    <cellStyle name="Accent4 5 2" xfId="1875"/>
    <cellStyle name="Accent4 6" xfId="1879"/>
    <cellStyle name="Accent4 6 2" xfId="1882"/>
    <cellStyle name="Accent4 7" xfId="1887"/>
    <cellStyle name="Accent4 7 2" xfId="1893"/>
    <cellStyle name="Accent4 8" xfId="1898"/>
    <cellStyle name="Accent4 8 2" xfId="1900"/>
    <cellStyle name="Accent4 9" xfId="1902"/>
    <cellStyle name="Accent4 9 2" xfId="1903"/>
    <cellStyle name="Accent4_2015年基金预算（基础表）2" xfId="1907"/>
    <cellStyle name="Accent5" xfId="1909"/>
    <cellStyle name="Accent5 - 20%" xfId="1910"/>
    <cellStyle name="Accent5 - 20% 2" xfId="1912"/>
    <cellStyle name="Accent5 - 20% 2 2" xfId="1916"/>
    <cellStyle name="Accent5 - 20% 2 2 2" xfId="1919"/>
    <cellStyle name="Accent5 - 20% 2 3" xfId="1922"/>
    <cellStyle name="Accent5 - 20% 2 3 2" xfId="1925"/>
    <cellStyle name="Accent5 - 20% 2 4" xfId="1929"/>
    <cellStyle name="Accent5 - 20% 3" xfId="1930"/>
    <cellStyle name="Accent5 - 20% 3 2" xfId="1931"/>
    <cellStyle name="Accent5 - 20% 4" xfId="1932"/>
    <cellStyle name="Accent5 - 20% 4 2" xfId="1665"/>
    <cellStyle name="Accent5 - 20% 5" xfId="1575"/>
    <cellStyle name="Accent5 - 20% 5 2" xfId="1933"/>
    <cellStyle name="Accent5 - 20% 6" xfId="1935"/>
    <cellStyle name="Accent5 - 40%" xfId="1937"/>
    <cellStyle name="Accent5 - 40% 2" xfId="1269"/>
    <cellStyle name="Accent5 - 40% 2 2" xfId="1944"/>
    <cellStyle name="Accent5 - 40% 2 2 2" xfId="1945"/>
    <cellStyle name="Accent5 - 40% 2 3" xfId="1948"/>
    <cellStyle name="Accent5 - 40% 2 3 2" xfId="1949"/>
    <cellStyle name="Accent5 - 40% 2 4" xfId="1950"/>
    <cellStyle name="Accent5 - 40% 3" xfId="1277"/>
    <cellStyle name="Accent5 - 40% 3 2" xfId="1951"/>
    <cellStyle name="Accent5 - 40% 4" xfId="1281"/>
    <cellStyle name="Accent5 - 40% 4 2" xfId="1953"/>
    <cellStyle name="Accent5 - 40% 5" xfId="1288"/>
    <cellStyle name="Accent5 - 40% 5 2" xfId="1956"/>
    <cellStyle name="Accent5 - 40% 6" xfId="815"/>
    <cellStyle name="Accent5 - 60%" xfId="1958"/>
    <cellStyle name="Accent5 - 60% 2" xfId="1961"/>
    <cellStyle name="Accent5 - 60% 2 2" xfId="1966"/>
    <cellStyle name="Accent5 - 60% 2 2 2" xfId="1970"/>
    <cellStyle name="Accent5 - 60% 2 3" xfId="1973"/>
    <cellStyle name="Accent5 - 60% 2 3 2" xfId="1976"/>
    <cellStyle name="Accent5 - 60% 2 4" xfId="1981"/>
    <cellStyle name="Accent5 - 60% 3" xfId="1984"/>
    <cellStyle name="Accent5 - 60% 3 2" xfId="1987"/>
    <cellStyle name="Accent5 - 60% 4" xfId="222"/>
    <cellStyle name="Accent5 - 60% 4 2" xfId="176"/>
    <cellStyle name="Accent5 - 60% 5" xfId="228"/>
    <cellStyle name="Accent5 - 60% 5 2" xfId="197"/>
    <cellStyle name="Accent5 - 60% 6" xfId="237"/>
    <cellStyle name="Accent5 10" xfId="1389"/>
    <cellStyle name="Accent5 11" xfId="1994"/>
    <cellStyle name="Accent5 12" xfId="1800"/>
    <cellStyle name="Accent5 13" xfId="1804"/>
    <cellStyle name="Accent5 14" xfId="1809"/>
    <cellStyle name="Accent5 15" xfId="1995"/>
    <cellStyle name="Accent5 16" xfId="1997"/>
    <cellStyle name="Accent5 17" xfId="1999"/>
    <cellStyle name="Accent5 18" xfId="2002"/>
    <cellStyle name="Accent5 2" xfId="2004"/>
    <cellStyle name="Accent5 2 2" xfId="2006"/>
    <cellStyle name="Accent5 2 2 2" xfId="2009"/>
    <cellStyle name="Accent5 2 3" xfId="2010"/>
    <cellStyle name="Accent5 2 3 2" xfId="2012"/>
    <cellStyle name="Accent5 2 4" xfId="2014"/>
    <cellStyle name="Accent5 2 5" xfId="2015"/>
    <cellStyle name="Accent5 3" xfId="2016"/>
    <cellStyle name="Accent5 3 2" xfId="2017"/>
    <cellStyle name="Accent5 3 3" xfId="2018"/>
    <cellStyle name="Accent5 4" xfId="2019"/>
    <cellStyle name="Accent5 4 2" xfId="2020"/>
    <cellStyle name="Accent5 5" xfId="2024"/>
    <cellStyle name="Accent5 5 2" xfId="2026"/>
    <cellStyle name="Accent5 6" xfId="2032"/>
    <cellStyle name="Accent5 6 2" xfId="2037"/>
    <cellStyle name="Accent5 7" xfId="2039"/>
    <cellStyle name="Accent5 7 2" xfId="2041"/>
    <cellStyle name="Accent5 8" xfId="2043"/>
    <cellStyle name="Accent5 8 2" xfId="2045"/>
    <cellStyle name="Accent5 9" xfId="2047"/>
    <cellStyle name="Accent5 9 2" xfId="2052"/>
    <cellStyle name="Accent5_2015年基金预算（基础表）2" xfId="2054"/>
    <cellStyle name="Accent6" xfId="2055"/>
    <cellStyle name="Accent6 - 20%" xfId="907"/>
    <cellStyle name="Accent6 - 20% 2" xfId="1681"/>
    <cellStyle name="Accent6 - 20% 2 2" xfId="2060"/>
    <cellStyle name="Accent6 - 20% 2 2 2" xfId="2062"/>
    <cellStyle name="Accent6 - 20% 2 3" xfId="2066"/>
    <cellStyle name="Accent6 - 20% 2 3 2" xfId="587"/>
    <cellStyle name="Accent6 - 20% 2 4" xfId="2069"/>
    <cellStyle name="Accent6 - 20% 3" xfId="659"/>
    <cellStyle name="Accent6 - 20% 3 2" xfId="2071"/>
    <cellStyle name="Accent6 - 20% 4" xfId="668"/>
    <cellStyle name="Accent6 - 20% 4 2" xfId="2072"/>
    <cellStyle name="Accent6 - 20% 5" xfId="2074"/>
    <cellStyle name="Accent6 - 20% 5 2" xfId="1489"/>
    <cellStyle name="Accent6 - 20% 6" xfId="2075"/>
    <cellStyle name="Accent6 - 40%" xfId="2077"/>
    <cellStyle name="Accent6 - 40% 2" xfId="2079"/>
    <cellStyle name="Accent6 - 40% 2 2" xfId="2080"/>
    <cellStyle name="Accent6 - 40% 2 2 2" xfId="2081"/>
    <cellStyle name="Accent6 - 40% 2 3" xfId="2083"/>
    <cellStyle name="Accent6 - 40% 2 3 2" xfId="2086"/>
    <cellStyle name="Accent6 - 40% 2 4" xfId="2088"/>
    <cellStyle name="Accent6 - 40% 3" xfId="2091"/>
    <cellStyle name="Accent6 - 40% 3 2" xfId="2093"/>
    <cellStyle name="Accent6 - 40% 4" xfId="2094"/>
    <cellStyle name="Accent6 - 40% 4 2" xfId="2097"/>
    <cellStyle name="Accent6 - 40% 5" xfId="2098"/>
    <cellStyle name="Accent6 - 40% 5 2" xfId="2100"/>
    <cellStyle name="Accent6 - 40% 6" xfId="2105"/>
    <cellStyle name="Accent6 - 60%" xfId="2108"/>
    <cellStyle name="Accent6 - 60% 2" xfId="2109"/>
    <cellStyle name="Accent6 - 60% 2 2" xfId="2111"/>
    <cellStyle name="Accent6 - 60% 2 2 2" xfId="2114"/>
    <cellStyle name="Accent6 - 60% 2 3" xfId="2119"/>
    <cellStyle name="Accent6 - 60% 2 3 2" xfId="2122"/>
    <cellStyle name="Accent6 - 60% 2 4" xfId="2124"/>
    <cellStyle name="Accent6 - 60% 3" xfId="2125"/>
    <cellStyle name="Accent6 - 60% 3 2" xfId="2129"/>
    <cellStyle name="Accent6 - 60% 4" xfId="2131"/>
    <cellStyle name="Accent6 - 60% 4 2" xfId="2134"/>
    <cellStyle name="Accent6 - 60% 5" xfId="2135"/>
    <cellStyle name="Accent6 - 60% 5 2" xfId="2137"/>
    <cellStyle name="Accent6 - 60% 6" xfId="2140"/>
    <cellStyle name="Accent6 10" xfId="2145"/>
    <cellStyle name="Accent6 11" xfId="2148"/>
    <cellStyle name="Accent6 12" xfId="2153"/>
    <cellStyle name="Accent6 13" xfId="2157"/>
    <cellStyle name="Accent6 14" xfId="2160"/>
    <cellStyle name="Accent6 15" xfId="2163"/>
    <cellStyle name="Accent6 16" xfId="2168"/>
    <cellStyle name="Accent6 17" xfId="2172"/>
    <cellStyle name="Accent6 18" xfId="2175"/>
    <cellStyle name="Accent6 2" xfId="2177"/>
    <cellStyle name="Accent6 2 2" xfId="2181"/>
    <cellStyle name="Accent6 2 2 2" xfId="2185"/>
    <cellStyle name="Accent6 2 3" xfId="2188"/>
    <cellStyle name="Accent6 2 3 2" xfId="2191"/>
    <cellStyle name="Accent6 2 4" xfId="1742"/>
    <cellStyle name="Accent6 2 5" xfId="1748"/>
    <cellStyle name="Accent6 3" xfId="2193"/>
    <cellStyle name="Accent6 3 2" xfId="2198"/>
    <cellStyle name="Accent6 3 3" xfId="2199"/>
    <cellStyle name="Accent6 4" xfId="2201"/>
    <cellStyle name="Accent6 4 2" xfId="2204"/>
    <cellStyle name="Accent6 5" xfId="2206"/>
    <cellStyle name="Accent6 5 2" xfId="2209"/>
    <cellStyle name="Accent6 6" xfId="2213"/>
    <cellStyle name="Accent6 6 2" xfId="2216"/>
    <cellStyle name="Accent6 7" xfId="2218"/>
    <cellStyle name="Accent6 7 2" xfId="2223"/>
    <cellStyle name="Accent6 8" xfId="2225"/>
    <cellStyle name="Accent6 8 2" xfId="2229"/>
    <cellStyle name="Accent6 9" xfId="2230"/>
    <cellStyle name="Accent6 9 2" xfId="2234"/>
    <cellStyle name="Accent6_2006年33甘肃" xfId="2235"/>
    <cellStyle name="Bad" xfId="2237"/>
    <cellStyle name="Bad 2" xfId="1928"/>
    <cellStyle name="Bad 2 2" xfId="2240"/>
    <cellStyle name="Bad 2 2 2" xfId="2242"/>
    <cellStyle name="Bad 2 3" xfId="2243"/>
    <cellStyle name="Bad 2 3 2" xfId="2244"/>
    <cellStyle name="Bad 2 4" xfId="2246"/>
    <cellStyle name="Bad 3" xfId="2250"/>
    <cellStyle name="Bad 3 2" xfId="2256"/>
    <cellStyle name="Bad 4" xfId="2259"/>
    <cellStyle name="Bad 4 2" xfId="2262"/>
    <cellStyle name="Bad 5" xfId="598"/>
    <cellStyle name="Bad 5 2" xfId="2263"/>
    <cellStyle name="Bad 6" xfId="2265"/>
    <cellStyle name="Calc Currency (0)" xfId="2269"/>
    <cellStyle name="Calculation" xfId="2271"/>
    <cellStyle name="Calculation 2" xfId="2275"/>
    <cellStyle name="Calculation 2 2" xfId="2279"/>
    <cellStyle name="Calculation 2 2 2" xfId="2282"/>
    <cellStyle name="Calculation 2 3" xfId="2285"/>
    <cellStyle name="Calculation 2 3 2" xfId="2289"/>
    <cellStyle name="Calculation 2 4" xfId="676"/>
    <cellStyle name="Calculation 3" xfId="2293"/>
    <cellStyle name="Calculation 3 2" xfId="2295"/>
    <cellStyle name="Calculation 4" xfId="2299"/>
    <cellStyle name="Calculation 4 2" xfId="2301"/>
    <cellStyle name="Calculation 5" xfId="2307"/>
    <cellStyle name="Calculation 5 2" xfId="2308"/>
    <cellStyle name="Calculation 6" xfId="2313"/>
    <cellStyle name="Check Cell" xfId="2316"/>
    <cellStyle name="Check Cell 2" xfId="2324"/>
    <cellStyle name="Check Cell 2 2" xfId="2329"/>
    <cellStyle name="Check Cell 2 2 2" xfId="665"/>
    <cellStyle name="Check Cell 2 3" xfId="2332"/>
    <cellStyle name="Check Cell 2 3 2" xfId="517"/>
    <cellStyle name="Check Cell 2 4" xfId="2334"/>
    <cellStyle name="Check Cell 3" xfId="2339"/>
    <cellStyle name="Check Cell 3 2" xfId="2344"/>
    <cellStyle name="Check Cell 4" xfId="2346"/>
    <cellStyle name="Check Cell 4 2" xfId="2349"/>
    <cellStyle name="Check Cell 5" xfId="2350"/>
    <cellStyle name="Check Cell 5 2" xfId="2351"/>
    <cellStyle name="Check Cell 6" xfId="2352"/>
    <cellStyle name="Comma [0]" xfId="2353"/>
    <cellStyle name="Comma [0] 2" xfId="2356"/>
    <cellStyle name="Comma [0] 3" xfId="1414"/>
    <cellStyle name="comma zerodec" xfId="2362"/>
    <cellStyle name="Comma_1995" xfId="2363"/>
    <cellStyle name="Currency [0]" xfId="2368"/>
    <cellStyle name="Currency_1995" xfId="2371"/>
    <cellStyle name="Currency1" xfId="2373"/>
    <cellStyle name="Date" xfId="2379"/>
    <cellStyle name="Dollar (zero dec)" xfId="2383"/>
    <cellStyle name="Explanatory Text" xfId="1144"/>
    <cellStyle name="Explanatory Text 2" xfId="1147"/>
    <cellStyle name="Explanatory Text 2 2" xfId="2384"/>
    <cellStyle name="Explanatory Text 2 2 2" xfId="2385"/>
    <cellStyle name="Explanatory Text 2 3" xfId="2387"/>
    <cellStyle name="Explanatory Text 2 3 2" xfId="2388"/>
    <cellStyle name="Explanatory Text 2 4" xfId="2389"/>
    <cellStyle name="Explanatory Text 3" xfId="2121"/>
    <cellStyle name="Explanatory Text 3 2" xfId="2392"/>
    <cellStyle name="Explanatory Text 4" xfId="2393"/>
    <cellStyle name="Explanatory Text 4 2" xfId="2394"/>
    <cellStyle name="Explanatory Text 5" xfId="2395"/>
    <cellStyle name="Explanatory Text 5 2" xfId="2396"/>
    <cellStyle name="Explanatory Text 6" xfId="2398"/>
    <cellStyle name="e鯪9Y_x005f_x000b_" xfId="774"/>
    <cellStyle name="e鯪9Y_x005f_x000b_ 2 6 2" xfId="85"/>
    <cellStyle name="Fixed" xfId="1808"/>
    <cellStyle name="Good" xfId="2440"/>
    <cellStyle name="Good 2" xfId="2442"/>
    <cellStyle name="Good 2 2" xfId="2445"/>
    <cellStyle name="Good 2 2 2" xfId="878"/>
    <cellStyle name="Good 2 3" xfId="2051"/>
    <cellStyle name="Good 2 3 2" xfId="905"/>
    <cellStyle name="Good 2 4" xfId="2451"/>
    <cellStyle name="Good 3" xfId="2452"/>
    <cellStyle name="Good 3 2" xfId="2453"/>
    <cellStyle name="Good 4" xfId="2454"/>
    <cellStyle name="Good 4 2" xfId="2456"/>
    <cellStyle name="Good 5" xfId="2460"/>
    <cellStyle name="Good 5 2" xfId="2464"/>
    <cellStyle name="Good 6" xfId="889"/>
    <cellStyle name="Grey" xfId="2465"/>
    <cellStyle name="Header1" xfId="2468"/>
    <cellStyle name="Header2" xfId="2471"/>
    <cellStyle name="Heading 1" xfId="2474"/>
    <cellStyle name="Heading 1 2" xfId="2475"/>
    <cellStyle name="Heading 1 2 2" xfId="2477"/>
    <cellStyle name="Heading 1 2 2 2" xfId="2479"/>
    <cellStyle name="Heading 1 2 3" xfId="2482"/>
    <cellStyle name="Heading 1 2 3 2" xfId="2483"/>
    <cellStyle name="Heading 1 2 4" xfId="2485"/>
    <cellStyle name="Heading 1 3" xfId="2489"/>
    <cellStyle name="Heading 1 3 2" xfId="2491"/>
    <cellStyle name="Heading 1 4" xfId="2492"/>
    <cellStyle name="Heading 1 4 2" xfId="2493"/>
    <cellStyle name="Heading 1 5" xfId="2497"/>
    <cellStyle name="Heading 1 5 2" xfId="2498"/>
    <cellStyle name="Heading 1 6" xfId="2499"/>
    <cellStyle name="Heading 2" xfId="2500"/>
    <cellStyle name="Heading 2 2" xfId="617"/>
    <cellStyle name="Heading 2 2 2" xfId="1113"/>
    <cellStyle name="Heading 2 2 2 2" xfId="2502"/>
    <cellStyle name="Heading 2 2 3" xfId="2504"/>
    <cellStyle name="Heading 2 2 3 2" xfId="2509"/>
    <cellStyle name="Heading 2 2 4" xfId="2512"/>
    <cellStyle name="Heading 2 3" xfId="624"/>
    <cellStyle name="Heading 2 3 2" xfId="2514"/>
    <cellStyle name="Heading 2 4" xfId="633"/>
    <cellStyle name="Heading 2 4 2" xfId="2516"/>
    <cellStyle name="Heading 2 5" xfId="2521"/>
    <cellStyle name="Heading 2 5 2" xfId="2523"/>
    <cellStyle name="Heading 2 6" xfId="2525"/>
    <cellStyle name="Heading 3" xfId="2526"/>
    <cellStyle name="Heading 3 2" xfId="2527"/>
    <cellStyle name="Heading 3 2 2" xfId="2529"/>
    <cellStyle name="Heading 3 2 2 2" xfId="2532"/>
    <cellStyle name="Heading 3 2 3" xfId="2533"/>
    <cellStyle name="Heading 3 2 3 2" xfId="2535"/>
    <cellStyle name="Heading 3 2 4" xfId="2538"/>
    <cellStyle name="Heading 3 3" xfId="2539"/>
    <cellStyle name="Heading 3 3 2" xfId="2541"/>
    <cellStyle name="Heading 3 4" xfId="366"/>
    <cellStyle name="Heading 3 4 2" xfId="2542"/>
    <cellStyle name="Heading 3 5" xfId="2545"/>
    <cellStyle name="Heading 3 5 2" xfId="2546"/>
    <cellStyle name="Heading 3 6" xfId="2548"/>
    <cellStyle name="Heading 4" xfId="2549"/>
    <cellStyle name="Heading 4 2" xfId="2551"/>
    <cellStyle name="Heading 4 2 2" xfId="2555"/>
    <cellStyle name="Heading 4 2 2 2" xfId="2560"/>
    <cellStyle name="Heading 4 2 3" xfId="2563"/>
    <cellStyle name="Heading 4 2 3 2" xfId="2565"/>
    <cellStyle name="Heading 4 2 4" xfId="2566"/>
    <cellStyle name="Heading 4 3" xfId="2567"/>
    <cellStyle name="Heading 4 3 2" xfId="2570"/>
    <cellStyle name="Heading 4 4" xfId="2572"/>
    <cellStyle name="Heading 4 4 2" xfId="2575"/>
    <cellStyle name="Heading 4 5" xfId="2577"/>
    <cellStyle name="Heading 4 5 2" xfId="2578"/>
    <cellStyle name="Heading 4 6" xfId="2582"/>
    <cellStyle name="HEADING1" xfId="1941"/>
    <cellStyle name="HEADING2" xfId="1946"/>
    <cellStyle name="Input" xfId="2583"/>
    <cellStyle name="Input [yellow]" xfId="2585"/>
    <cellStyle name="Input 10" xfId="2588"/>
    <cellStyle name="Input 11" xfId="2592"/>
    <cellStyle name="Input 12" xfId="454"/>
    <cellStyle name="Input 13" xfId="53"/>
    <cellStyle name="Input 14" xfId="56"/>
    <cellStyle name="Input 15" xfId="2593"/>
    <cellStyle name="Input 16" xfId="2594"/>
    <cellStyle name="Input 17" xfId="2254"/>
    <cellStyle name="Input 2" xfId="2595"/>
    <cellStyle name="Input 2 2" xfId="2596"/>
    <cellStyle name="Input 2 2 2" xfId="203"/>
    <cellStyle name="Input 2 3" xfId="2597"/>
    <cellStyle name="Input 2 3 2" xfId="2599"/>
    <cellStyle name="Input 2 4" xfId="2601"/>
    <cellStyle name="Input 3" xfId="2603"/>
    <cellStyle name="Input 3 2" xfId="2605"/>
    <cellStyle name="Input 4" xfId="2609"/>
    <cellStyle name="Input 4 2" xfId="2611"/>
    <cellStyle name="Input 5" xfId="2614"/>
    <cellStyle name="Input 5 2" xfId="2617"/>
    <cellStyle name="Input 6" xfId="2618"/>
    <cellStyle name="Input 6 2" xfId="2621"/>
    <cellStyle name="Input 7" xfId="2624"/>
    <cellStyle name="Input 7 2" xfId="670"/>
    <cellStyle name="Input 8" xfId="2625"/>
    <cellStyle name="Input 8 2" xfId="2629"/>
    <cellStyle name="Input 9" xfId="2631"/>
    <cellStyle name="Input_(12.19)江门市报送(补充表六)" xfId="2288"/>
    <cellStyle name="Linked Cell" xfId="2635"/>
    <cellStyle name="Linked Cell 2" xfId="2638"/>
    <cellStyle name="Linked Cell 2 2" xfId="2643"/>
    <cellStyle name="Linked Cell 2 2 2" xfId="2647"/>
    <cellStyle name="Linked Cell 2 3" xfId="2651"/>
    <cellStyle name="Linked Cell 2 3 2" xfId="1236"/>
    <cellStyle name="Linked Cell 2 4" xfId="2653"/>
    <cellStyle name="Linked Cell 3" xfId="2658"/>
    <cellStyle name="Linked Cell 3 2" xfId="2661"/>
    <cellStyle name="Linked Cell 4" xfId="2665"/>
    <cellStyle name="Linked Cell 4 2" xfId="2668"/>
    <cellStyle name="Linked Cell 5" xfId="2670"/>
    <cellStyle name="Linked Cell 5 2" xfId="2674"/>
    <cellStyle name="Linked Cell 6" xfId="2676"/>
    <cellStyle name="Neutral" xfId="2678"/>
    <cellStyle name="Neutral 2" xfId="2537"/>
    <cellStyle name="Neutral 2 2" xfId="2679"/>
    <cellStyle name="Neutral 2 2 2" xfId="2680"/>
    <cellStyle name="Neutral 2 3" xfId="2681"/>
    <cellStyle name="Neutral 2 3 2" xfId="2682"/>
    <cellStyle name="Neutral 2 4" xfId="2683"/>
    <cellStyle name="Neutral 3" xfId="2687"/>
    <cellStyle name="Neutral 3 2" xfId="2688"/>
    <cellStyle name="Neutral 4" xfId="2694"/>
    <cellStyle name="Neutral 4 2" xfId="2696"/>
    <cellStyle name="Neutral 5" xfId="2697"/>
    <cellStyle name="Neutral 5 2" xfId="2700"/>
    <cellStyle name="Neutral 6" xfId="2701"/>
    <cellStyle name="no dec" xfId="516"/>
    <cellStyle name="Norma,_laroux_4_营业在建 (2)_E21" xfId="1136"/>
    <cellStyle name="Normal - Style1" xfId="796"/>
    <cellStyle name="Normal_#10-Headcount" xfId="2705"/>
    <cellStyle name="Note" xfId="2706"/>
    <cellStyle name="Note 2" xfId="2707"/>
    <cellStyle name="Note 2 2" xfId="2711"/>
    <cellStyle name="Note 2 2 2" xfId="2715"/>
    <cellStyle name="Note 2 2 3" xfId="2720"/>
    <cellStyle name="Note 2 3" xfId="2721"/>
    <cellStyle name="Note 2 3 2" xfId="2722"/>
    <cellStyle name="Note 2 3 3" xfId="2723"/>
    <cellStyle name="Note 2 4" xfId="2058"/>
    <cellStyle name="Note 2 5" xfId="2064"/>
    <cellStyle name="Note 3" xfId="2727"/>
    <cellStyle name="Note 3 2" xfId="2730"/>
    <cellStyle name="Note 3 3" xfId="2731"/>
    <cellStyle name="Note 4" xfId="2733"/>
    <cellStyle name="Note 5" xfId="2734"/>
    <cellStyle name="Note 5 2" xfId="1478"/>
    <cellStyle name="Note 6" xfId="2737"/>
    <cellStyle name="Note 6 2" xfId="1495"/>
    <cellStyle name="Note 7" xfId="2738"/>
    <cellStyle name="Output" xfId="2739"/>
    <cellStyle name="Output 2" xfId="2741"/>
    <cellStyle name="Output 2 2" xfId="2745"/>
    <cellStyle name="Output 2 2 2" xfId="2747"/>
    <cellStyle name="Output 2 3" xfId="2753"/>
    <cellStyle name="Output 2 3 2" xfId="2754"/>
    <cellStyle name="Output 2 4" xfId="2756"/>
    <cellStyle name="Output 3" xfId="2757"/>
    <cellStyle name="Output 3 2" xfId="2760"/>
    <cellStyle name="Output 4" xfId="2762"/>
    <cellStyle name="Output 4 2" xfId="2766"/>
    <cellStyle name="Output 5" xfId="2768"/>
    <cellStyle name="Output 5 2" xfId="2770"/>
    <cellStyle name="Output 6" xfId="2772"/>
    <cellStyle name="Percent [2]" xfId="2773"/>
    <cellStyle name="Percent_laroux" xfId="2774"/>
    <cellStyle name="RowLevel_0" xfId="2777"/>
    <cellStyle name="Title" xfId="2779"/>
    <cellStyle name="Title 2" xfId="2781"/>
    <cellStyle name="Title 2 2" xfId="308"/>
    <cellStyle name="Title 2 2 2" xfId="2782"/>
    <cellStyle name="Title 2 3" xfId="2787"/>
    <cellStyle name="Title 2 3 2" xfId="2158"/>
    <cellStyle name="Title 2 4" xfId="9"/>
    <cellStyle name="Title 3" xfId="2793"/>
    <cellStyle name="Title 3 2" xfId="716"/>
    <cellStyle name="Title 4" xfId="2798"/>
    <cellStyle name="Title 4 2" xfId="766"/>
    <cellStyle name="Title 5" xfId="2800"/>
    <cellStyle name="Title 5 2" xfId="790"/>
    <cellStyle name="Title 6" xfId="2802"/>
    <cellStyle name="Total" xfId="2804"/>
    <cellStyle name="Total 2" xfId="2807"/>
    <cellStyle name="Total 2 2" xfId="2810"/>
    <cellStyle name="Total 2 3" xfId="1874"/>
    <cellStyle name="Total 3" xfId="2813"/>
    <cellStyle name="Warning Text" xfId="2815"/>
    <cellStyle name="Warning Text 2" xfId="2817"/>
    <cellStyle name="Warning Text 2 2" xfId="2266"/>
    <cellStyle name="Warning Text 2 2 2" xfId="2819"/>
    <cellStyle name="Warning Text 2 3" xfId="2820"/>
    <cellStyle name="Warning Text 2 3 2" xfId="2822"/>
    <cellStyle name="Warning Text 2 4" xfId="2220"/>
    <cellStyle name="Warning Text 3" xfId="1525"/>
    <cellStyle name="Warning Text 3 2" xfId="1409"/>
    <cellStyle name="Warning Text 4" xfId="2823"/>
    <cellStyle name="Warning Text 4 2" xfId="2361"/>
    <cellStyle name="Warning Text 5" xfId="2824"/>
    <cellStyle name="Warning Text 5 2" xfId="2825"/>
    <cellStyle name="Warning Text 6" xfId="2826"/>
    <cellStyle name="百分比 10" xfId="2436"/>
    <cellStyle name="百分比 2" xfId="2827"/>
    <cellStyle name="百分比 2 2" xfId="2829"/>
    <cellStyle name="百分比 2 2 2" xfId="2833"/>
    <cellStyle name="百分比 2 2 2 2" xfId="2836"/>
    <cellStyle name="百分比 2 2 3" xfId="2838"/>
    <cellStyle name="百分比 2 3" xfId="2843"/>
    <cellStyle name="百分比 2 3 2" xfId="2847"/>
    <cellStyle name="百分比 2 3 3" xfId="2853"/>
    <cellStyle name="百分比 2 4" xfId="2856"/>
    <cellStyle name="百分比 2 4 2" xfId="2861"/>
    <cellStyle name="百分比 2 5" xfId="2864"/>
    <cellStyle name="百分比 3" xfId="2865"/>
    <cellStyle name="百分比 3 2" xfId="2867"/>
    <cellStyle name="百分比 3 2 2" xfId="1182"/>
    <cellStyle name="百分比 3 2 2 2" xfId="1185"/>
    <cellStyle name="百分比 3 2 2 2 2" xfId="2520"/>
    <cellStyle name="百分比 3 2 2 2 3" xfId="2524"/>
    <cellStyle name="百分比 3 2 2 3" xfId="2869"/>
    <cellStyle name="百分比 3 2 2 3 2" xfId="2544"/>
    <cellStyle name="百分比 3 2 2 3 3" xfId="2547"/>
    <cellStyle name="百分比 3 2 2 4" xfId="2871"/>
    <cellStyle name="百分比 3 2 2 5" xfId="2872"/>
    <cellStyle name="百分比 3 2 3" xfId="1188"/>
    <cellStyle name="百分比 3 2 3 2" xfId="134"/>
    <cellStyle name="百分比 3 2 3 3" xfId="147"/>
    <cellStyle name="百分比 3 2 4" xfId="1190"/>
    <cellStyle name="百分比 3 2 5" xfId="2873"/>
    <cellStyle name="百分比 3 2 5 2" xfId="2876"/>
    <cellStyle name="百分比 3 2 6" xfId="2880"/>
    <cellStyle name="百分比 3 2 6 2" xfId="2883"/>
    <cellStyle name="百分比 3 2 7" xfId="2886"/>
    <cellStyle name="百分比 3 3" xfId="2894"/>
    <cellStyle name="百分比 3 3 2" xfId="2897"/>
    <cellStyle name="百分比 3 3 2 2" xfId="2898"/>
    <cellStyle name="百分比 3 3 3" xfId="2900"/>
    <cellStyle name="百分比 3 3 3 2" xfId="2901"/>
    <cellStyle name="百分比 3 3 4" xfId="2902"/>
    <cellStyle name="百分比 3 3 5" xfId="2903"/>
    <cellStyle name="百分比 3 4" xfId="1623"/>
    <cellStyle name="百分比 3 4 2" xfId="2904"/>
    <cellStyle name="百分比 3 5" xfId="2906"/>
    <cellStyle name="百分比 3 5 2" xfId="117"/>
    <cellStyle name="百分比 3 5 3" xfId="122"/>
    <cellStyle name="百分比 3 6" xfId="2910"/>
    <cellStyle name="百分比 3 6 2" xfId="2916"/>
    <cellStyle name="百分比 3 6 3" xfId="2921"/>
    <cellStyle name="百分比 3 7" xfId="2926"/>
    <cellStyle name="百分比 3 7 2" xfId="2932"/>
    <cellStyle name="百分比 3 8" xfId="2937"/>
    <cellStyle name="百分比 3 8 2" xfId="2940"/>
    <cellStyle name="百分比 3 9" xfId="2942"/>
    <cellStyle name="百分比 4" xfId="2943"/>
    <cellStyle name="百分比 4 2" xfId="2944"/>
    <cellStyle name="百分比 4 2 2" xfId="1878"/>
    <cellStyle name="百分比 4 2 2 2" xfId="1881"/>
    <cellStyle name="百分比 4 2 3" xfId="1885"/>
    <cellStyle name="百分比 4 2 3 2" xfId="1890"/>
    <cellStyle name="百分比 4 2 4" xfId="1896"/>
    <cellStyle name="百分比 4 3" xfId="2946"/>
    <cellStyle name="百分比 4 3 2" xfId="2030"/>
    <cellStyle name="百分比 5" xfId="2950"/>
    <cellStyle name="百分比 5 2" xfId="1839"/>
    <cellStyle name="百分比 5 2 2" xfId="2956"/>
    <cellStyle name="百分比 5 2 2 2" xfId="2957"/>
    <cellStyle name="百分比 5 2 3" xfId="2959"/>
    <cellStyle name="百分比 5 2 3 2" xfId="2960"/>
    <cellStyle name="百分比 5 2 4" xfId="351"/>
    <cellStyle name="百分比 5 3" xfId="1841"/>
    <cellStyle name="百分比 5 3 2" xfId="2963"/>
    <cellStyle name="百分比 6" xfId="2964"/>
    <cellStyle name="百分比 6 2" xfId="2965"/>
    <cellStyle name="百分比 6 2 2" xfId="2966"/>
    <cellStyle name="百分比 6 2 2 2" xfId="2968"/>
    <cellStyle name="百分比 6 2 3" xfId="2970"/>
    <cellStyle name="百分比 6 2 3 2" xfId="2971"/>
    <cellStyle name="百分比 6 2 4" xfId="2977"/>
    <cellStyle name="百分比 6 3" xfId="2980"/>
    <cellStyle name="百分比 7" xfId="1709"/>
    <cellStyle name="百分比 7 2" xfId="2981"/>
    <cellStyle name="百分比 7 2 2" xfId="2985"/>
    <cellStyle name="百分比 7 2 3" xfId="1745"/>
    <cellStyle name="百分比 7 3" xfId="2991"/>
    <cellStyle name="百分比 8" xfId="1068"/>
    <cellStyle name="百分比 9" xfId="2992"/>
    <cellStyle name="标题 1 2" xfId="2994"/>
    <cellStyle name="标题 1 2 2" xfId="2998"/>
    <cellStyle name="标题 1 2 3" xfId="3001"/>
    <cellStyle name="标题 1 3" xfId="3003"/>
    <cellStyle name="标题 1 4" xfId="3005"/>
    <cellStyle name="标题 1 4 2" xfId="3009"/>
    <cellStyle name="标题 1 5" xfId="3011"/>
    <cellStyle name="标题 1 5 2" xfId="52"/>
    <cellStyle name="标题 1 6" xfId="3013"/>
    <cellStyle name="标题 2 2" xfId="3016"/>
    <cellStyle name="标题 2 2 2" xfId="3018"/>
    <cellStyle name="标题 2 2 3" xfId="3020"/>
    <cellStyle name="标题 2 3" xfId="3023"/>
    <cellStyle name="标题 2 4" xfId="3024"/>
    <cellStyle name="标题 2 4 2" xfId="3026"/>
    <cellStyle name="标题 2 5" xfId="3027"/>
    <cellStyle name="标题 2 5 2" xfId="3030"/>
    <cellStyle name="标题 2 6" xfId="3032"/>
    <cellStyle name="标题 3 2" xfId="3034"/>
    <cellStyle name="标题 3 2 2" xfId="3040"/>
    <cellStyle name="标题 3 2 3" xfId="3044"/>
    <cellStyle name="标题 3 3" xfId="3046"/>
    <cellStyle name="标题 3 4" xfId="3049"/>
    <cellStyle name="标题 3 4 2" xfId="3050"/>
    <cellStyle name="标题 3 5" xfId="3052"/>
    <cellStyle name="标题 3 5 2" xfId="3057"/>
    <cellStyle name="标题 3 6" xfId="3058"/>
    <cellStyle name="标题 4 2" xfId="3061"/>
    <cellStyle name="标题 4 2 2" xfId="3062"/>
    <cellStyle name="标题 4 2 3" xfId="3064"/>
    <cellStyle name="标题 4 3" xfId="3066"/>
    <cellStyle name="标题 4 4" xfId="3067"/>
    <cellStyle name="标题 4 4 2" xfId="3069"/>
    <cellStyle name="标题 4 5" xfId="3071"/>
    <cellStyle name="标题 4 5 2" xfId="3072"/>
    <cellStyle name="标题 4 6" xfId="3073"/>
    <cellStyle name="标题 5" xfId="3076"/>
    <cellStyle name="标题 5 2" xfId="3081"/>
    <cellStyle name="标题 5 3" xfId="3082"/>
    <cellStyle name="标题 6" xfId="3086"/>
    <cellStyle name="标题 7" xfId="3089"/>
    <cellStyle name="标题 7 2" xfId="3092"/>
    <cellStyle name="标题 8" xfId="2917"/>
    <cellStyle name="标题 8 2" xfId="3095"/>
    <cellStyle name="标题 9" xfId="2922"/>
    <cellStyle name="表标题" xfId="3096"/>
    <cellStyle name="表标题 2" xfId="3098"/>
    <cellStyle name="表标题 2 2" xfId="3099"/>
    <cellStyle name="表标题 2 2 2" xfId="2245"/>
    <cellStyle name="表标题 2 3" xfId="1868"/>
    <cellStyle name="表标题 2 3 2" xfId="3101"/>
    <cellStyle name="表标题 2 4" xfId="3103"/>
    <cellStyle name="表标题 3" xfId="2805"/>
    <cellStyle name="表标题 3 2" xfId="2808"/>
    <cellStyle name="表标题 4" xfId="2811"/>
    <cellStyle name="表标题 4 2" xfId="3106"/>
    <cellStyle name="表标题 5" xfId="3107"/>
    <cellStyle name="表标题 5 2" xfId="3108"/>
    <cellStyle name="表标题 6" xfId="3109"/>
    <cellStyle name="差 2" xfId="3110"/>
    <cellStyle name="差 2 2" xfId="191"/>
    <cellStyle name="差 2 3" xfId="936"/>
    <cellStyle name="差 3" xfId="3111"/>
    <cellStyle name="差 3 2" xfId="3113"/>
    <cellStyle name="差 4" xfId="3115"/>
    <cellStyle name="差 4 2" xfId="3116"/>
    <cellStyle name="差 5" xfId="3118"/>
    <cellStyle name="差 5 2" xfId="3120"/>
    <cellStyle name="差 6" xfId="3123"/>
    <cellStyle name="差_【支出项目录入表】广东省财政厅（收回）" xfId="1245"/>
    <cellStyle name="差_00省级(打印)" xfId="3127"/>
    <cellStyle name="差_00省级(打印) 2" xfId="2449"/>
    <cellStyle name="差_00省级(打印) 2 2" xfId="3128"/>
    <cellStyle name="差_00省级(打印) 2 2 2" xfId="2236"/>
    <cellStyle name="差_00省级(打印) 2 3" xfId="3129"/>
    <cellStyle name="差_00省级(打印) 2 3 2" xfId="3130"/>
    <cellStyle name="差_00省级(打印) 2 4" xfId="3131"/>
    <cellStyle name="差_00省级(打印) 3" xfId="3135"/>
    <cellStyle name="差_00省级(打印) 3 2" xfId="2076"/>
    <cellStyle name="差_00省级(打印) 4" xfId="3138"/>
    <cellStyle name="差_00省级(打印) 4 2" xfId="3139"/>
    <cellStyle name="差_00省级(打印) 5" xfId="3144"/>
    <cellStyle name="差_00省级(打印) 5 2" xfId="2107"/>
    <cellStyle name="差_00省级(打印) 6" xfId="3149"/>
    <cellStyle name="差_00省级(打印)_Sheet1" xfId="2146"/>
    <cellStyle name="差_00省级(打印)_表一" xfId="3151"/>
    <cellStyle name="差_00省级(打印)_财政收支2015年预计及2016年代编预算表(债管)" xfId="3153"/>
    <cellStyle name="差_03昭通" xfId="3157"/>
    <cellStyle name="差_03昭通 2" xfId="1504"/>
    <cellStyle name="差_03昭通 2 2" xfId="1507"/>
    <cellStyle name="差_03昭通 2 2 2" xfId="3162"/>
    <cellStyle name="差_03昭通 2 3" xfId="3164"/>
    <cellStyle name="差_03昭通 2 3 2" xfId="3165"/>
    <cellStyle name="差_03昭通 2 4" xfId="3168"/>
    <cellStyle name="差_03昭通 3" xfId="1512"/>
    <cellStyle name="差_03昭通 3 2" xfId="1514"/>
    <cellStyle name="差_03昭通 4" xfId="1518"/>
    <cellStyle name="差_03昭通 4 2" xfId="1519"/>
    <cellStyle name="差_03昭通 5" xfId="1521"/>
    <cellStyle name="差_03昭通 5 2" xfId="1527"/>
    <cellStyle name="差_03昭通 6" xfId="1528"/>
    <cellStyle name="差_03昭通_Sheet1" xfId="3171"/>
    <cellStyle name="差_03昭通_表一" xfId="3173"/>
    <cellStyle name="差_03昭通_财政收支2015年预计及2016年代编预算表(债管)" xfId="3175"/>
    <cellStyle name="差_0502通海县" xfId="3176"/>
    <cellStyle name="差_0502通海县 2" xfId="3177"/>
    <cellStyle name="差_0502通海县 2 2" xfId="3122"/>
    <cellStyle name="差_0502通海县 2 2 2" xfId="3179"/>
    <cellStyle name="差_0502通海县 2 3" xfId="3180"/>
    <cellStyle name="差_0502通海县 2 3 2" xfId="3183"/>
    <cellStyle name="差_0502通海县 2 4" xfId="3185"/>
    <cellStyle name="差_0502通海县 3" xfId="3187"/>
    <cellStyle name="差_0502通海县 3 2" xfId="342"/>
    <cellStyle name="差_0502通海县 4" xfId="3189"/>
    <cellStyle name="差_0502通海县 4 2" xfId="3191"/>
    <cellStyle name="差_0502通海县 5" xfId="3192"/>
    <cellStyle name="差_0502通海县 5 2" xfId="3193"/>
    <cellStyle name="差_0502通海县 6" xfId="3195"/>
    <cellStyle name="差_0502通海县_Sheet1" xfId="3201"/>
    <cellStyle name="差_0502通海县_表一" xfId="3206"/>
    <cellStyle name="差_0502通海县_财政收支2015年预计及2016年代编预算表(债管)" xfId="3208"/>
    <cellStyle name="差_05潍坊" xfId="978"/>
    <cellStyle name="差_05潍坊 2" xfId="1139"/>
    <cellStyle name="差_05潍坊 2 2" xfId="3209"/>
    <cellStyle name="差_05潍坊 2 2 2" xfId="3210"/>
    <cellStyle name="差_05潍坊 2 3" xfId="3211"/>
    <cellStyle name="差_05潍坊 2 3 2" xfId="3214"/>
    <cellStyle name="差_05潍坊 2 4" xfId="3216"/>
    <cellStyle name="差_05潍坊 3" xfId="3217"/>
    <cellStyle name="差_05潍坊 3 2" xfId="2481"/>
    <cellStyle name="差_05潍坊 4" xfId="3219"/>
    <cellStyle name="差_05潍坊 4 2" xfId="3222"/>
    <cellStyle name="差_05潍坊 5" xfId="3225"/>
    <cellStyle name="差_05潍坊 5 2" xfId="3227"/>
    <cellStyle name="差_05潍坊 6" xfId="1549"/>
    <cellStyle name="差_05潍坊_Sheet1" xfId="1362"/>
    <cellStyle name="差_05潍坊_表一" xfId="3230"/>
    <cellStyle name="差_05潍坊_财政收支2015年预计及2016年代编预算表(债管)" xfId="3234"/>
    <cellStyle name="差_0605石屏县" xfId="3236"/>
    <cellStyle name="差_0605石屏县 2" xfId="3240"/>
    <cellStyle name="差_0605石屏县 2 2" xfId="3242"/>
    <cellStyle name="差_0605石屏县 2 2 2" xfId="3245"/>
    <cellStyle name="差_0605石屏县 2 3" xfId="3246"/>
    <cellStyle name="差_0605石屏县 2 3 2" xfId="3247"/>
    <cellStyle name="差_0605石屏县 2 4" xfId="3248"/>
    <cellStyle name="差_0605石屏县 3" xfId="3252"/>
    <cellStyle name="差_0605石屏县 3 2" xfId="3253"/>
    <cellStyle name="差_0605石屏县 4" xfId="3258"/>
    <cellStyle name="差_0605石屏县 4 2" xfId="3259"/>
    <cellStyle name="差_0605石屏县 5" xfId="3261"/>
    <cellStyle name="差_0605石屏县 5 2" xfId="3263"/>
    <cellStyle name="差_0605石屏县 6" xfId="3266"/>
    <cellStyle name="差_0605石屏县_Sheet1" xfId="3267"/>
    <cellStyle name="差_0605石屏县_表一" xfId="413"/>
    <cellStyle name="差_0605石屏县_财力性转移支付2010年预算参考数" xfId="3268"/>
    <cellStyle name="差_0605石屏县_财力性转移支付2010年预算参考数 2" xfId="3273"/>
    <cellStyle name="差_0605石屏县_财力性转移支付2010年预算参考数 2 2" xfId="3276"/>
    <cellStyle name="差_0605石屏县_财力性转移支付2010年预算参考数 2 2 2" xfId="1347"/>
    <cellStyle name="差_0605石屏县_财力性转移支付2010年预算参考数 2 3" xfId="377"/>
    <cellStyle name="差_0605石屏县_财力性转移支付2010年预算参考数 2 3 2" xfId="2976"/>
    <cellStyle name="差_0605石屏县_财力性转移支付2010年预算参考数 2 4" xfId="3281"/>
    <cellStyle name="差_0605石屏县_财力性转移支付2010年预算参考数 3" xfId="3287"/>
    <cellStyle name="差_0605石屏县_财力性转移支付2010年预算参考数 3 2" xfId="3291"/>
    <cellStyle name="差_0605石屏县_财力性转移支付2010年预算参考数 4" xfId="3295"/>
    <cellStyle name="差_0605石屏县_财力性转移支付2010年预算参考数 4 2" xfId="3298"/>
    <cellStyle name="差_0605石屏县_财力性转移支付2010年预算参考数 5" xfId="3301"/>
    <cellStyle name="差_0605石屏县_财力性转移支付2010年预算参考数 5 2" xfId="3303"/>
    <cellStyle name="差_0605石屏县_财力性转移支付2010年预算参考数 6" xfId="3304"/>
    <cellStyle name="差_0605石屏县_财力性转移支付2010年预算参考数_Sheet1" xfId="3305"/>
    <cellStyle name="差_0605石屏县_财力性转移支付2010年预算参考数_表一" xfId="3307"/>
    <cellStyle name="差_0605石屏县_财力性转移支付2010年预算参考数_财政收支2015年预计及2016年代编预算表(债管)" xfId="964"/>
    <cellStyle name="差_0605石屏县_财政收支2015年预计及2016年代编预算表(债管)" xfId="2416"/>
    <cellStyle name="差_07临沂" xfId="1768"/>
    <cellStyle name="差_07临沂 2" xfId="1770"/>
    <cellStyle name="差_07临沂 2 2" xfId="1772"/>
    <cellStyle name="差_07临沂 2 2 2" xfId="3309"/>
    <cellStyle name="差_07临沂 2 3" xfId="1484"/>
    <cellStyle name="差_07临沂 2 3 2" xfId="3312"/>
    <cellStyle name="差_07临沂 2 4" xfId="29"/>
    <cellStyle name="差_07临沂 3" xfId="1775"/>
    <cellStyle name="差_07临沂 3 2" xfId="1777"/>
    <cellStyle name="差_07临沂 4" xfId="1780"/>
    <cellStyle name="差_07临沂 4 2" xfId="1026"/>
    <cellStyle name="差_07临沂 5" xfId="3314"/>
    <cellStyle name="差_07临沂 5 2" xfId="638"/>
    <cellStyle name="差_07临沂 6" xfId="2112"/>
    <cellStyle name="差_07临沂_Sheet1" xfId="1348"/>
    <cellStyle name="差_07临沂_表一" xfId="3317"/>
    <cellStyle name="差_07临沂_财政收支2015年预计及2016年代编预算表(债管)" xfId="404"/>
    <cellStyle name="差_09黑龙江" xfId="692"/>
    <cellStyle name="差_09黑龙江 2" xfId="3320"/>
    <cellStyle name="差_09黑龙江 2 2" xfId="3325"/>
    <cellStyle name="差_09黑龙江 2 2 2" xfId="3328"/>
    <cellStyle name="差_09黑龙江 2 3" xfId="2860"/>
    <cellStyle name="差_09黑龙江 2 3 2" xfId="3331"/>
    <cellStyle name="差_09黑龙江 2 4" xfId="3332"/>
    <cellStyle name="差_09黑龙江 3" xfId="3338"/>
    <cellStyle name="差_09黑龙江 3 2" xfId="3342"/>
    <cellStyle name="差_09黑龙江 4" xfId="3346"/>
    <cellStyle name="差_09黑龙江 4 2" xfId="3348"/>
    <cellStyle name="差_09黑龙江 5" xfId="1990"/>
    <cellStyle name="差_09黑龙江 5 2" xfId="3349"/>
    <cellStyle name="差_09黑龙江 6" xfId="3350"/>
    <cellStyle name="差_09黑龙江_Sheet1" xfId="3007"/>
    <cellStyle name="差_09黑龙江_表一" xfId="805"/>
    <cellStyle name="差_09黑龙江_财力性转移支付2010年预算参考数" xfId="3352"/>
    <cellStyle name="差_09黑龙江_财力性转移支付2010年预算参考数 2" xfId="1611"/>
    <cellStyle name="差_09黑龙江_财力性转移支付2010年预算参考数 2 2" xfId="3353"/>
    <cellStyle name="差_09黑龙江_财力性转移支付2010年预算参考数 2 2 2" xfId="3354"/>
    <cellStyle name="差_09黑龙江_财力性转移支付2010年预算参考数 2 3" xfId="3355"/>
    <cellStyle name="差_09黑龙江_财力性转移支付2010年预算参考数 2 3 2" xfId="1571"/>
    <cellStyle name="差_09黑龙江_财力性转移支付2010年预算参考数 2 4" xfId="3356"/>
    <cellStyle name="差_09黑龙江_财力性转移支付2010年预算参考数 3" xfId="3358"/>
    <cellStyle name="差_09黑龙江_财力性转移支付2010年预算参考数 3 2" xfId="3360"/>
    <cellStyle name="差_09黑龙江_财力性转移支付2010年预算参考数 4" xfId="3361"/>
    <cellStyle name="差_09黑龙江_财力性转移支付2010年预算参考数 4 2" xfId="3362"/>
    <cellStyle name="差_09黑龙江_财力性转移支付2010年预算参考数 5" xfId="3363"/>
    <cellStyle name="差_09黑龙江_财力性转移支付2010年预算参考数 5 2" xfId="3364"/>
    <cellStyle name="差_09黑龙江_财力性转移支付2010年预算参考数 6" xfId="3365"/>
    <cellStyle name="差_09黑龙江_财力性转移支付2010年预算参考数_Sheet1" xfId="3367"/>
    <cellStyle name="差_09黑龙江_财力性转移支付2010年预算参考数_表一" xfId="3371"/>
    <cellStyle name="差_09黑龙江_财力性转移支付2010年预算参考数_财政收支2015年预计及2016年代编预算表(债管)" xfId="3373"/>
    <cellStyle name="差_09黑龙江_财政收支2015年预计及2016年代编预算表(债管)" xfId="2487"/>
    <cellStyle name="差_1" xfId="3375"/>
    <cellStyle name="差_1 2" xfId="3378"/>
    <cellStyle name="差_1 2 2" xfId="3380"/>
    <cellStyle name="差_1 2 2 2" xfId="3384"/>
    <cellStyle name="差_1 2 3" xfId="3386"/>
    <cellStyle name="差_1 2 3 2" xfId="3388"/>
    <cellStyle name="差_1 2 4" xfId="3390"/>
    <cellStyle name="差_1 3" xfId="3393"/>
    <cellStyle name="差_1 3 2" xfId="3398"/>
    <cellStyle name="差_1 4" xfId="3402"/>
    <cellStyle name="差_1 4 2" xfId="3405"/>
    <cellStyle name="差_1 5" xfId="3205"/>
    <cellStyle name="差_1 5 2" xfId="3413"/>
    <cellStyle name="差_1 6" xfId="3418"/>
    <cellStyle name="差_1.16-2015年省级国有资本经营预算表（按人大财经委初审意见修改）" xfId="2709"/>
    <cellStyle name="差_1.16-2015年省级国有资本经营预算表（按人大财经委初审意见修改） 2" xfId="2714"/>
    <cellStyle name="差_1.16-2015年省级国有资本经营预算表（按人大财经委初审意见修改） 2 2" xfId="3422"/>
    <cellStyle name="差_1.16-2015年省级国有资本经营预算表（按人大财经委初审意见修改） 2 2 2" xfId="3424"/>
    <cellStyle name="差_1.16-2015年省级国有资本经营预算表（按人大财经委初审意见修改） 2 3" xfId="3181"/>
    <cellStyle name="差_1.16-2015年省级国有资本经营预算表（按人大财经委初审意见修改） 2 3 2" xfId="3426"/>
    <cellStyle name="差_1.16-2015年省级国有资本经营预算表（按人大财经委初审意见修改） 2 4" xfId="3428"/>
    <cellStyle name="差_1.16-2015年省级国有资本经营预算表（按人大财经委初审意见修改） 3" xfId="2719"/>
    <cellStyle name="差_1.16-2015年省级国有资本经营预算表（按人大财经委初审意见修改） 3 2" xfId="3433"/>
    <cellStyle name="差_1.16-2015年省级国有资本经营预算表（按人大财经委初审意见修改） 4" xfId="3437"/>
    <cellStyle name="差_1.16-2015年省级国有资本经营预算表（按人大财经委初审意见修改） 4 2" xfId="3438"/>
    <cellStyle name="差_1.16-2015年省级国有资本经营预算表（按人大财经委初审意见修改） 5" xfId="3440"/>
    <cellStyle name="差_1.16-2015年省级国有资本经营预算表（按人大财经委初审意见修改） 5 2" xfId="3443"/>
    <cellStyle name="差_1.16-2015年省级国有资本经营预算表（按人大财经委初审意见修改） 6" xfId="3444"/>
    <cellStyle name="差_1.16-2015年省级国有资本经营预算表（按人大财经委初审意见修改）_(12.19)江门市报送(补充表六)" xfId="24"/>
    <cellStyle name="差_1.16-2015年省级国有资本经营预算表（按人大财经委初审意见修改）_（金平）财政收支2015年预计及2016年代编预算表" xfId="2735"/>
    <cellStyle name="差_1.16-2015年省级国有资本经营预算表（按人大财经委初审意见修改）_（龙湖区）财政收支2015年预计及2016年代编预算表" xfId="3447"/>
    <cellStyle name="差_1.16-2015年省级国有资本经营预算表（按人大财经委初审意见修改）_（南澳县）财政收支2015年预计及2016年代编预算表" xfId="3451"/>
    <cellStyle name="差_1.16-2015年省级国有资本经营预算表（按人大财经委初审意见修改）_1219新濠江区财政收支2015年预计及2016年代编预算表" xfId="3454"/>
    <cellStyle name="差_1.16-2015年省级国有资本经营预算表（按人大财经委初审意见修改）_表一" xfId="3459"/>
    <cellStyle name="差_1.16-2015年省级国有资本经营预算表（按人大财经委初审意见修改）_财政收支2015年预计及2016年代编预算表" xfId="1684"/>
    <cellStyle name="差_1.16-2015年省级国有资本经营预算表（按人大财经委初审意见修改）_财政收支2015年预计及2016年代编预算表(债管)" xfId="3462"/>
    <cellStyle name="差_1.16-2015年省级国有资本经营预算表（按人大财经委初审意见修改）_潮阳重新上报-财政收支2015年预计及2016年代编预算表" xfId="3463"/>
    <cellStyle name="差_1.16-2015年省级国有资本经营预算表（按人大财经委初审意见修改）_澄海区--财政收支2015年预计及2016年代编预算表" xfId="1454"/>
    <cellStyle name="差_1.16-2015年省级国有资本经营预算表（按人大财经委初审意见修改）_第三次上报潮南财政收支2015年预计及2016年代编预算表" xfId="3465"/>
    <cellStyle name="差_1.16-2015年省级国有资本经营预算表（按人大财经委初审意见修改）_殷：2015年财政收支执行预计及2016年代编预算表" xfId="3156"/>
    <cellStyle name="差_1.8-2015年省级国有资本经营预算表（按人大财经委初审意见修改）" xfId="2381"/>
    <cellStyle name="差_1.8-2015年省级国有资本经营预算表（按人大财经委初审意见修改） 2" xfId="3466"/>
    <cellStyle name="差_1.8-2015年省级国有资本经营预算表（按人大财经委初审意见修改） 2 2" xfId="107"/>
    <cellStyle name="差_1.8-2015年省级国有资本经营预算表（按人大财经委初审意见修改） 2 2 2" xfId="3467"/>
    <cellStyle name="差_1.8-2015年省级国有资本经营预算表（按人大财经委初审意见修改） 2 3" xfId="3468"/>
    <cellStyle name="差_1.8-2015年省级国有资本经营预算表（按人大财经委初审意见修改） 2 3 2" xfId="3469"/>
    <cellStyle name="差_1.8-2015年省级国有资本经营预算表（按人大财经委初审意见修改） 2 4" xfId="3471"/>
    <cellStyle name="差_1.8-2015年省级国有资本经营预算表（按人大财经委初审意见修改） 3" xfId="3475"/>
    <cellStyle name="差_1.8-2015年省级国有资本经营预算表（按人大财经委初审意见修改） 3 2" xfId="2103"/>
    <cellStyle name="差_1.8-2015年省级国有资本经营预算表（按人大财经委初审意见修改） 4" xfId="3480"/>
    <cellStyle name="差_1.8-2015年省级国有资本经营预算表（按人大财经委初审意见修改） 4 2" xfId="3484"/>
    <cellStyle name="差_1.8-2015年省级国有资本经营预算表（按人大财经委初审意见修改） 5" xfId="3488"/>
    <cellStyle name="差_1.8-2015年省级国有资本经营预算表（按人大财经委初审意见修改） 5 2" xfId="3493"/>
    <cellStyle name="差_1.8-2015年省级国有资本经营预算表（按人大财经委初审意见修改） 6" xfId="3496"/>
    <cellStyle name="差_1.8-2015年省级国有资本经营预算表（按人大财经委初审意见修改）_(12.19)江门市报送(补充表六)" xfId="3499"/>
    <cellStyle name="差_1.8-2015年省级国有资本经营预算表（按人大财经委初审意见修改）_（金平）财政收支2015年预计及2016年代编预算表" xfId="3501"/>
    <cellStyle name="差_1.8-2015年省级国有资本经营预算表（按人大财经委初审意见修改）_（龙湖区）财政收支2015年预计及2016年代编预算表" xfId="3507"/>
    <cellStyle name="差_1.8-2015年省级国有资本经营预算表（按人大财经委初审意见修改）_（南澳县）财政收支2015年预计及2016年代编预算表" xfId="2203"/>
    <cellStyle name="差_1.8-2015年省级国有资本经营预算表（按人大财经委初审意见修改）_1219新濠江区财政收支2015年预计及2016年代编预算表" xfId="1734"/>
    <cellStyle name="差_1.8-2015年省级国有资本经营预算表（按人大财经委初审意见修改）_表一" xfId="61"/>
    <cellStyle name="差_1.8-2015年省级国有资本经营预算表（按人大财经委初审意见修改）_财政收支2015年预计及2016年代编预算表" xfId="3510"/>
    <cellStyle name="差_1.8-2015年省级国有资本经营预算表（按人大财经委初审意见修改）_财政收支2015年预计及2016年代编预算表(债管)" xfId="3511"/>
    <cellStyle name="差_1.8-2015年省级国有资本经营预算表（按人大财经委初审意见修改）_潮阳重新上报-财政收支2015年预计及2016年代编预算表" xfId="3515"/>
    <cellStyle name="差_1.8-2015年省级国有资本经营预算表（按人大财经委初审意见修改）_澄海区--财政收支2015年预计及2016年代编预算表" xfId="3516"/>
    <cellStyle name="差_1.8-2015年省级国有资本经营预算表（按人大财经委初审意见修改）_第三次上报潮南财政收支2015年预计及2016年代编预算表" xfId="2226"/>
    <cellStyle name="差_1.8-2015年省级国有资本经营预算表（按人大财经委初审意见修改）_殷：2015年财政收支执行预计及2016年代编预算表" xfId="3517"/>
    <cellStyle name="差_1.单位基础信息录入" xfId="3038"/>
    <cellStyle name="差_1_Sheet1" xfId="3519"/>
    <cellStyle name="差_1_表一" xfId="3522"/>
    <cellStyle name="差_1_财力性转移支付2010年预算参考数" xfId="924"/>
    <cellStyle name="差_1_财力性转移支付2010年预算参考数 2" xfId="3525"/>
    <cellStyle name="差_1_财力性转移支付2010年预算参考数 2 2" xfId="3528"/>
    <cellStyle name="差_1_财力性转移支付2010年预算参考数 2 2 2" xfId="3532"/>
    <cellStyle name="差_1_财力性转移支付2010年预算参考数 2 3" xfId="2775"/>
    <cellStyle name="差_1_财力性转移支付2010年预算参考数 2 3 2" xfId="3533"/>
    <cellStyle name="差_1_财力性转移支付2010年预算参考数 2 4" xfId="3539"/>
    <cellStyle name="差_1_财力性转移支付2010年预算参考数 3" xfId="3542"/>
    <cellStyle name="差_1_财力性转移支付2010年预算参考数 3 2" xfId="3544"/>
    <cellStyle name="差_1_财力性转移支付2010年预算参考数 4" xfId="3546"/>
    <cellStyle name="差_1_财力性转移支付2010年预算参考数 4 2" xfId="3548"/>
    <cellStyle name="差_1_财力性转移支付2010年预算参考数 5" xfId="3549"/>
    <cellStyle name="差_1_财力性转移支付2010年预算参考数 5 2" xfId="3550"/>
    <cellStyle name="差_1_财力性转移支付2010年预算参考数 6" xfId="3554"/>
    <cellStyle name="差_1_财力性转移支付2010年预算参考数_Sheet1" xfId="403"/>
    <cellStyle name="差_1_财力性转移支付2010年预算参考数_表一" xfId="3555"/>
    <cellStyle name="差_1_财力性转移支付2010年预算参考数_财政收支2015年预计及2016年代编预算表(债管)" xfId="3556"/>
    <cellStyle name="差_1_财政收支2015年预计及2016年代编预算表(债管)" xfId="3557"/>
    <cellStyle name="差_11.公用经费" xfId="2530"/>
    <cellStyle name="差_1110洱源县" xfId="3538"/>
    <cellStyle name="差_1110洱源县 2" xfId="2875"/>
    <cellStyle name="差_1110洱源县 2 2" xfId="2879"/>
    <cellStyle name="差_1110洱源县 2 2 2" xfId="3337"/>
    <cellStyle name="差_1110洱源县 2 3" xfId="3558"/>
    <cellStyle name="差_1110洱源县 2 3 2" xfId="3560"/>
    <cellStyle name="差_1110洱源县 2 4" xfId="3562"/>
    <cellStyle name="差_1110洱源县 3" xfId="2882"/>
    <cellStyle name="差_1110洱源县 3 2" xfId="2885"/>
    <cellStyle name="差_1110洱源县 4" xfId="2891"/>
    <cellStyle name="差_1110洱源县 4 2" xfId="3564"/>
    <cellStyle name="差_1110洱源县 5" xfId="3568"/>
    <cellStyle name="差_1110洱源县 5 2" xfId="3570"/>
    <cellStyle name="差_1110洱源县 6" xfId="3573"/>
    <cellStyle name="差_1110洱源县_Sheet1" xfId="1192"/>
    <cellStyle name="差_1110洱源县_表一" xfId="3576"/>
    <cellStyle name="差_1110洱源县_财力性转移支付2010年预算参考数" xfId="320"/>
    <cellStyle name="差_1110洱源县_财力性转移支付2010年预算参考数 2" xfId="325"/>
    <cellStyle name="差_1110洱源县_财力性转移支付2010年预算参考数 2 2" xfId="749"/>
    <cellStyle name="差_1110洱源县_财力性转移支付2010年预算参考数 2 2 2" xfId="3577"/>
    <cellStyle name="差_1110洱源县_财力性转移支付2010年预算参考数 2 3" xfId="3582"/>
    <cellStyle name="差_1110洱源县_财力性转移支付2010年预算参考数 2 3 2" xfId="3587"/>
    <cellStyle name="差_1110洱源县_财力性转移支付2010年预算参考数 2 4" xfId="3591"/>
    <cellStyle name="差_1110洱源县_财力性转移支付2010年预算参考数 3" xfId="753"/>
    <cellStyle name="差_1110洱源县_财力性转移支付2010年预算参考数 3 2" xfId="757"/>
    <cellStyle name="差_1110洱源县_财力性转移支付2010年预算参考数 4" xfId="764"/>
    <cellStyle name="差_1110洱源县_财力性转移支付2010年预算参考数 4 2" xfId="3595"/>
    <cellStyle name="差_1110洱源县_财力性转移支付2010年预算参考数 5" xfId="3596"/>
    <cellStyle name="差_1110洱源县_财力性转移支付2010年预算参考数 5 2" xfId="3597"/>
    <cellStyle name="差_1110洱源县_财力性转移支付2010年预算参考数 6" xfId="3598"/>
    <cellStyle name="差_1110洱源县_财力性转移支付2010年预算参考数_Sheet1" xfId="241"/>
    <cellStyle name="差_1110洱源县_财力性转移支付2010年预算参考数_表一" xfId="3600"/>
    <cellStyle name="差_1110洱源县_财力性转移支付2010年预算参考数_财政收支2015年预计及2016年代编预算表(债管)" xfId="3602"/>
    <cellStyle name="差_1110洱源县_财政收支2015年预计及2016年代编预算表(债管)" xfId="3604"/>
    <cellStyle name="差_1127-2013年专项资金清理整合意见（上省委常务会议附表）" xfId="1473"/>
    <cellStyle name="差_11大理" xfId="3605"/>
    <cellStyle name="差_11大理 2" xfId="3606"/>
    <cellStyle name="差_11大理 2 2" xfId="3607"/>
    <cellStyle name="差_11大理 2 2 2" xfId="3611"/>
    <cellStyle name="差_11大理 2 3" xfId="3614"/>
    <cellStyle name="差_11大理 2 3 2" xfId="3132"/>
    <cellStyle name="差_11大理 2 4" xfId="3615"/>
    <cellStyle name="差_11大理 3" xfId="3616"/>
    <cellStyle name="差_11大理 3 2" xfId="3617"/>
    <cellStyle name="差_11大理 4" xfId="647"/>
    <cellStyle name="差_11大理 4 2" xfId="3619"/>
    <cellStyle name="差_11大理 5" xfId="3620"/>
    <cellStyle name="差_11大理 5 2" xfId="3117"/>
    <cellStyle name="差_11大理 6" xfId="464"/>
    <cellStyle name="差_11大理_Sheet1" xfId="3622"/>
    <cellStyle name="差_11大理_表一" xfId="1915"/>
    <cellStyle name="差_11大理_财力性转移支付2010年预算参考数" xfId="3625"/>
    <cellStyle name="差_11大理_财力性转移支付2010年预算参考数 2" xfId="3626"/>
    <cellStyle name="差_11大理_财力性转移支付2010年预算参考数 2 2" xfId="3628"/>
    <cellStyle name="差_11大理_财力性转移支付2010年预算参考数 2 2 2" xfId="3629"/>
    <cellStyle name="差_11大理_财力性转移支付2010年预算参考数 2 3" xfId="1199"/>
    <cellStyle name="差_11大理_财力性转移支付2010年预算参考数 2 3 2" xfId="1203"/>
    <cellStyle name="差_11大理_财力性转移支付2010年预算参考数 2 4" xfId="190"/>
    <cellStyle name="差_11大理_财力性转移支付2010年预算参考数 3" xfId="3631"/>
    <cellStyle name="差_11大理_财力性转移支付2010年预算参考数 3 2" xfId="3636"/>
    <cellStyle name="差_11大理_财力性转移支付2010年预算参考数 4" xfId="2462"/>
    <cellStyle name="差_11大理_财力性转移支付2010年预算参考数 4 2" xfId="3638"/>
    <cellStyle name="差_11大理_财力性转移支付2010年预算参考数 5" xfId="3641"/>
    <cellStyle name="差_11大理_财力性转移支付2010年预算参考数 5 2" xfId="3645"/>
    <cellStyle name="差_11大理_财力性转移支付2010年预算参考数 6" xfId="3647"/>
    <cellStyle name="差_11大理_财力性转移支付2010年预算参考数_Sheet1" xfId="3649"/>
    <cellStyle name="差_11大理_财力性转移支付2010年预算参考数_表一" xfId="3650"/>
    <cellStyle name="差_11大理_财力性转移支付2010年预算参考数_财政收支2015年预计及2016年代编预算表(债管)" xfId="3655"/>
    <cellStyle name="差_11大理_财政收支2015年预计及2016年代编预算表(债管)" xfId="3656"/>
    <cellStyle name="差_12滨州" xfId="3658"/>
    <cellStyle name="差_12滨州 2" xfId="120"/>
    <cellStyle name="差_12滨州 2 2" xfId="913"/>
    <cellStyle name="差_12滨州 2 2 2" xfId="915"/>
    <cellStyle name="差_12滨州 2 3" xfId="896"/>
    <cellStyle name="差_12滨州 2 3 2" xfId="2143"/>
    <cellStyle name="差_12滨州 2 4" xfId="921"/>
    <cellStyle name="差_12滨州 3" xfId="127"/>
    <cellStyle name="差_12滨州 3 2" xfId="591"/>
    <cellStyle name="差_12滨州 4" xfId="16"/>
    <cellStyle name="差_12滨州 4 2" xfId="235"/>
    <cellStyle name="差_12滨州 5" xfId="132"/>
    <cellStyle name="差_12滨州 5 2" xfId="76"/>
    <cellStyle name="差_12滨州 6" xfId="141"/>
    <cellStyle name="差_12滨州_Sheet1" xfId="3660"/>
    <cellStyle name="差_12滨州_表一" xfId="3294"/>
    <cellStyle name="差_12滨州_财力性转移支付2010年预算参考数" xfId="2590"/>
    <cellStyle name="差_12滨州_财力性转移支付2010年预算参考数 2" xfId="3663"/>
    <cellStyle name="差_12滨州_财力性转移支付2010年预算参考数 2 2" xfId="3667"/>
    <cellStyle name="差_12滨州_财力性转移支付2010年预算参考数 2 2 2" xfId="609"/>
    <cellStyle name="差_12滨州_财力性转移支付2010年预算参考数 2 3" xfId="3668"/>
    <cellStyle name="差_12滨州_财力性转移支付2010年预算参考数 2 3 2" xfId="300"/>
    <cellStyle name="差_12滨州_财力性转移支付2010年预算参考数 2 4" xfId="3671"/>
    <cellStyle name="差_12滨州_财力性转移支付2010年预算参考数 3" xfId="3673"/>
    <cellStyle name="差_12滨州_财力性转移支付2010年预算参考数 3 2" xfId="3674"/>
    <cellStyle name="差_12滨州_财力性转移支付2010年预算参考数 4" xfId="3676"/>
    <cellStyle name="差_12滨州_财力性转移支付2010年预算参考数 4 2" xfId="3677"/>
    <cellStyle name="差_12滨州_财力性转移支付2010年预算参考数 5" xfId="3679"/>
    <cellStyle name="差_12滨州_财力性转移支付2010年预算参考数 5 2" xfId="3681"/>
    <cellStyle name="差_12滨州_财力性转移支付2010年预算参考数 6" xfId="2322"/>
    <cellStyle name="差_12滨州_财力性转移支付2010年预算参考数_Sheet1" xfId="3684"/>
    <cellStyle name="差_12滨州_财力性转移支付2010年预算参考数_表一" xfId="3686"/>
    <cellStyle name="差_12滨州_财力性转移支付2010年预算参考数_财政收支2015年预计及2016年代编预算表(债管)" xfId="3687"/>
    <cellStyle name="差_12滨州_财政收支2015年预计及2016年代编预算表(债管)" xfId="3689"/>
    <cellStyle name="差_14安徽" xfId="3381"/>
    <cellStyle name="差_14安徽 2" xfId="1084"/>
    <cellStyle name="差_14安徽 2 2" xfId="760"/>
    <cellStyle name="差_14安徽 2 2 2" xfId="1087"/>
    <cellStyle name="差_14安徽 2 3" xfId="1089"/>
    <cellStyle name="差_14安徽 2 3 2" xfId="1091"/>
    <cellStyle name="差_14安徽 2 4" xfId="1030"/>
    <cellStyle name="差_14安徽 3" xfId="1100"/>
    <cellStyle name="差_14安徽 3 2" xfId="786"/>
    <cellStyle name="差_14安徽 4" xfId="1129"/>
    <cellStyle name="差_14安徽 4 2" xfId="822"/>
    <cellStyle name="差_14安徽 5" xfId="3690"/>
    <cellStyle name="差_14安徽 5 2" xfId="3692"/>
    <cellStyle name="差_14安徽 6" xfId="3694"/>
    <cellStyle name="差_14安徽_Sheet1" xfId="3457"/>
    <cellStyle name="差_14安徽_表一" xfId="1826"/>
    <cellStyle name="差_14安徽_财力性转移支付2010年预算参考数" xfId="697"/>
    <cellStyle name="差_14安徽_财力性转移支付2010年预算参考数 2" xfId="702"/>
    <cellStyle name="差_14安徽_财力性转移支付2010年预算参考数 2 2" xfId="1013"/>
    <cellStyle name="差_14安徽_财力性转移支付2010年预算参考数 2 2 2" xfId="3699"/>
    <cellStyle name="差_14安徽_财力性转移支付2010年预算参考数 2 3" xfId="3119"/>
    <cellStyle name="差_14安徽_财力性转移支付2010年预算参考数 2 3 2" xfId="3701"/>
    <cellStyle name="差_14安徽_财力性转移支付2010年预算参考数 2 4" xfId="3704"/>
    <cellStyle name="差_14安徽_财力性转移支付2010年预算参考数 3" xfId="1217"/>
    <cellStyle name="差_14安徽_财力性转移支付2010年预算参考数 3 2" xfId="3705"/>
    <cellStyle name="差_14安徽_财力性转移支付2010年预算参考数 4" xfId="2712"/>
    <cellStyle name="差_14安徽_财力性转移支付2010年预算参考数 4 2" xfId="3419"/>
    <cellStyle name="差_14安徽_财力性转移支付2010年预算参考数 5" xfId="2717"/>
    <cellStyle name="差_14安徽_财力性转移支付2010年预算参考数 5 2" xfId="3430"/>
    <cellStyle name="差_14安徽_财力性转移支付2010年预算参考数 6" xfId="3435"/>
    <cellStyle name="差_14安徽_财力性转移支付2010年预算参考数_Sheet1" xfId="3706"/>
    <cellStyle name="差_14安徽_财力性转移支付2010年预算参考数_表一" xfId="3707"/>
    <cellStyle name="差_14安徽_财力性转移支付2010年预算参考数_财政收支2015年预计及2016年代编预算表(债管)" xfId="3709"/>
    <cellStyle name="差_14安徽_财政收支2015年预计及2016年代编预算表(债管)" xfId="3104"/>
    <cellStyle name="差_2" xfId="3711"/>
    <cellStyle name="差_2 2" xfId="3714"/>
    <cellStyle name="差_2 2 2" xfId="3715"/>
    <cellStyle name="差_2 2 2 2" xfId="3716"/>
    <cellStyle name="差_2 2 3" xfId="3717"/>
    <cellStyle name="差_2 2 3 2" xfId="3718"/>
    <cellStyle name="差_2 2 4" xfId="3721"/>
    <cellStyle name="差_2 3" xfId="3722"/>
    <cellStyle name="差_2 3 2" xfId="3725"/>
    <cellStyle name="差_2 4" xfId="3727"/>
    <cellStyle name="差_2 4 2" xfId="3729"/>
    <cellStyle name="差_2 5" xfId="3730"/>
    <cellStyle name="差_2 5 2" xfId="3731"/>
    <cellStyle name="差_2 6" xfId="3732"/>
    <cellStyle name="差_2.经费安排表" xfId="3389"/>
    <cellStyle name="差_2_Sheet1" xfId="3739"/>
    <cellStyle name="差_2_表一" xfId="3742"/>
    <cellStyle name="差_2_财力性转移支付2010年预算参考数" xfId="146"/>
    <cellStyle name="差_2_财力性转移支付2010年预算参考数 2" xfId="3743"/>
    <cellStyle name="差_2_财力性转移支付2010年预算参考数 2 2" xfId="3745"/>
    <cellStyle name="差_2_财力性转移支付2010年预算参考数 2 2 2" xfId="3747"/>
    <cellStyle name="差_2_财力性转移支付2010年预算参考数 2 3" xfId="3750"/>
    <cellStyle name="差_2_财力性转移支付2010年预算参考数 2 3 2" xfId="3751"/>
    <cellStyle name="差_2_财力性转移支付2010年预算参考数 2 4" xfId="3754"/>
    <cellStyle name="差_2_财力性转移支付2010年预算参考数 3" xfId="3758"/>
    <cellStyle name="差_2_财力性转移支付2010年预算参考数 3 2" xfId="884"/>
    <cellStyle name="差_2_财力性转移支付2010年预算参考数 4" xfId="3761"/>
    <cellStyle name="差_2_财力性转移支付2010年预算参考数 4 2" xfId="1537"/>
    <cellStyle name="差_2_财力性转移支付2010年预算参考数 5" xfId="3766"/>
    <cellStyle name="差_2_财力性转移支付2010年预算参考数 5 2" xfId="3768"/>
    <cellStyle name="差_2_财力性转移支付2010年预算参考数 6" xfId="3771"/>
    <cellStyle name="差_2_财力性转移支付2010年预算参考数_Sheet1" xfId="2849"/>
    <cellStyle name="差_2_财力性转移支付2010年预算参考数_表一" xfId="1286"/>
    <cellStyle name="差_2_财力性转移支付2010年预算参考数_财政收支2015年预计及2016年代编预算表(债管)" xfId="3772"/>
    <cellStyle name="差_2_财政收支2015年预计及2016年代编预算表(债管)" xfId="3773"/>
    <cellStyle name="差_2006年22湖南" xfId="3774"/>
    <cellStyle name="差_2006年22湖南 2" xfId="2850"/>
    <cellStyle name="差_2006年22湖南 2 2" xfId="3776"/>
    <cellStyle name="差_2006年22湖南 2 2 2" xfId="3779"/>
    <cellStyle name="差_2006年22湖南 2 3" xfId="3781"/>
    <cellStyle name="差_2006年22湖南 2 3 2" xfId="3783"/>
    <cellStyle name="差_2006年22湖南 2 4" xfId="3786"/>
    <cellStyle name="差_2006年22湖南 3" xfId="1367"/>
    <cellStyle name="差_2006年22湖南 3 2" xfId="3789"/>
    <cellStyle name="差_2006年22湖南 4" xfId="3791"/>
    <cellStyle name="差_2006年22湖南 4 2" xfId="2003"/>
    <cellStyle name="差_2006年22湖南 5" xfId="3794"/>
    <cellStyle name="差_2006年22湖南 5 2" xfId="3796"/>
    <cellStyle name="差_2006年22湖南 6" xfId="2586"/>
    <cellStyle name="差_2006年22湖南_Sheet1" xfId="3802"/>
    <cellStyle name="差_2006年22湖南_表一" xfId="2949"/>
    <cellStyle name="差_2006年22湖南_财力性转移支付2010年预算参考数" xfId="2831"/>
    <cellStyle name="差_2006年22湖南_财力性转移支付2010年预算参考数 2" xfId="2834"/>
    <cellStyle name="差_2006年22湖南_财力性转移支付2010年预算参考数 2 2" xfId="2415"/>
    <cellStyle name="差_2006年22湖南_财力性转移支付2010年预算参考数 2 2 2" xfId="2418"/>
    <cellStyle name="差_2006年22湖南_财力性转移支付2010年预算参考数 2 3" xfId="399"/>
    <cellStyle name="差_2006年22湖南_财力性转移支付2010年预算参考数 2 3 2" xfId="845"/>
    <cellStyle name="差_2006年22湖南_财力性转移支付2010年预算参考数 2 4" xfId="868"/>
    <cellStyle name="差_2006年22湖南_财力性转移支付2010年预算参考数 3" xfId="3804"/>
    <cellStyle name="差_2006年22湖南_财力性转移支付2010年预算参考数 3 2" xfId="2429"/>
    <cellStyle name="差_2006年22湖南_财力性转移支付2010年预算参考数 4" xfId="3805"/>
    <cellStyle name="差_2006年22湖南_财力性转移支付2010年预算参考数 4 2" xfId="2432"/>
    <cellStyle name="差_2006年22湖南_财力性转移支付2010年预算参考数 5" xfId="3644"/>
    <cellStyle name="差_2006年22湖南_财力性转移支付2010年预算参考数 5 2" xfId="3807"/>
    <cellStyle name="差_2006年22湖南_财力性转移支付2010年预算参考数 6" xfId="1011"/>
    <cellStyle name="差_2006年22湖南_财力性转移支付2010年预算参考数_Sheet1" xfId="3809"/>
    <cellStyle name="差_2006年22湖南_财力性转移支付2010年预算参考数_表一" xfId="3811"/>
    <cellStyle name="差_2006年22湖南_财力性转移支付2010年预算参考数_财政收支2015年预计及2016年代编预算表(债管)" xfId="3813"/>
    <cellStyle name="差_2006年22湖南_财政收支2015年预计及2016年代编预算表(债管)" xfId="893"/>
    <cellStyle name="差_2006年27重庆" xfId="3569"/>
    <cellStyle name="差_2006年27重庆 2" xfId="3571"/>
    <cellStyle name="差_2006年27重庆 2 2" xfId="3640"/>
    <cellStyle name="差_2006年27重庆 2 2 2" xfId="3643"/>
    <cellStyle name="差_2006年27重庆 2 3" xfId="3646"/>
    <cellStyle name="差_2006年27重庆 2 3 2" xfId="3815"/>
    <cellStyle name="差_2006年27重庆 2 4" xfId="3816"/>
    <cellStyle name="差_2006年27重庆 3" xfId="1691"/>
    <cellStyle name="差_2006年27重庆 3 2" xfId="1321"/>
    <cellStyle name="差_2006年27重庆 4" xfId="3818"/>
    <cellStyle name="差_2006年27重庆 4 2" xfId="1493"/>
    <cellStyle name="差_2006年27重庆 5" xfId="3821"/>
    <cellStyle name="差_2006年27重庆 5 2" xfId="1703"/>
    <cellStyle name="差_2006年27重庆 6" xfId="3823"/>
    <cellStyle name="差_2006年27重庆_Sheet1" xfId="3825"/>
    <cellStyle name="差_2006年27重庆_表一" xfId="3828"/>
    <cellStyle name="差_2006年27重庆_财力性转移支付2010年预算参考数" xfId="3832"/>
    <cellStyle name="差_2006年27重庆_财力性转移支付2010年预算参考数 2" xfId="2437"/>
    <cellStyle name="差_2006年27重庆_财力性转移支付2010年预算参考数 2 2" xfId="3720"/>
    <cellStyle name="差_2006年27重庆_财力性转移支付2010年预算参考数 2 2 2" xfId="3834"/>
    <cellStyle name="差_2006年27重庆_财力性转移支付2010年预算参考数 2 3" xfId="3836"/>
    <cellStyle name="差_2006年27重庆_财力性转移支付2010年预算参考数 2 3 2" xfId="3837"/>
    <cellStyle name="差_2006年27重庆_财力性转移支付2010年预算参考数 2 4" xfId="1395"/>
    <cellStyle name="差_2006年27重庆_财力性转移支付2010年预算参考数 3" xfId="3843"/>
    <cellStyle name="差_2006年27重庆_财力性转移支付2010年预算参考数 3 2" xfId="3845"/>
    <cellStyle name="差_2006年27重庆_财力性转移支付2010年预算参考数 4" xfId="3846"/>
    <cellStyle name="差_2006年27重庆_财力性转移支付2010年预算参考数 4 2" xfId="3847"/>
    <cellStyle name="差_2006年27重庆_财力性转移支付2010年预算参考数 5" xfId="3851"/>
    <cellStyle name="差_2006年27重庆_财力性转移支付2010年预算参考数 5 2" xfId="1157"/>
    <cellStyle name="差_2006年27重庆_财力性转移支付2010年预算参考数 6" xfId="3853"/>
    <cellStyle name="差_2006年27重庆_财力性转移支付2010年预算参考数_Sheet1" xfId="3856"/>
    <cellStyle name="差_2006年27重庆_财力性转移支付2010年预算参考数_表一" xfId="3857"/>
    <cellStyle name="差_2006年27重庆_财力性转移支付2010年预算参考数_财政收支2015年预计及2016年代编预算表(债管)" xfId="2796"/>
    <cellStyle name="差_2006年27重庆_财政收支2015年预计及2016年代编预算表(债管)" xfId="2132"/>
    <cellStyle name="差_2006年28四川" xfId="3860"/>
    <cellStyle name="差_2006年28四川 2" xfId="3864"/>
    <cellStyle name="差_2006年28四川 2 2" xfId="3865"/>
    <cellStyle name="差_2006年28四川 2 2 2" xfId="1127"/>
    <cellStyle name="差_2006年28四川 2 3" xfId="3866"/>
    <cellStyle name="差_2006年28四川 2 3 2" xfId="1152"/>
    <cellStyle name="差_2006年28四川 2 4" xfId="3868"/>
    <cellStyle name="差_2006年28四川 3" xfId="3870"/>
    <cellStyle name="差_2006年28四川 3 2" xfId="3871"/>
    <cellStyle name="差_2006年28四川 4" xfId="1054"/>
    <cellStyle name="差_2006年28四川 4 2" xfId="3876"/>
    <cellStyle name="差_2006年28四川 5" xfId="3879"/>
    <cellStyle name="差_2006年28四川 5 2" xfId="1660"/>
    <cellStyle name="差_2006年28四川 6" xfId="3880"/>
    <cellStyle name="差_2006年28四川_Sheet1" xfId="3881"/>
    <cellStyle name="差_2006年28四川_表一" xfId="3698"/>
    <cellStyle name="差_2006年28四川_财力性转移支付2010年预算参考数" xfId="1959"/>
    <cellStyle name="差_2006年28四川_财力性转移支付2010年预算参考数 2" xfId="1962"/>
    <cellStyle name="差_2006年28四川_财力性转移支付2010年预算参考数 2 2" xfId="1967"/>
    <cellStyle name="差_2006年28四川_财力性转移支付2010年预算参考数 2 2 2" xfId="1971"/>
    <cellStyle name="差_2006年28四川_财力性转移支付2010年预算参考数 2 3" xfId="1974"/>
    <cellStyle name="差_2006年28四川_财力性转移支付2010年预算参考数 2 3 2" xfId="1977"/>
    <cellStyle name="差_2006年28四川_财力性转移支付2010年预算参考数 2 4" xfId="1982"/>
    <cellStyle name="差_2006年28四川_财力性转移支付2010年预算参考数 3" xfId="1985"/>
    <cellStyle name="差_2006年28四川_财力性转移支付2010年预算参考数 3 2" xfId="1988"/>
    <cellStyle name="差_2006年28四川_财力性转移支付2010年预算参考数 4" xfId="223"/>
    <cellStyle name="差_2006年28四川_财力性转移支付2010年预算参考数 4 2" xfId="177"/>
    <cellStyle name="差_2006年28四川_财力性转移支付2010年预算参考数 5" xfId="229"/>
    <cellStyle name="差_2006年28四川_财力性转移支付2010年预算参考数 5 2" xfId="198"/>
    <cellStyle name="差_2006年28四川_财力性转移支付2010年预算参考数 6" xfId="238"/>
    <cellStyle name="差_2006年28四川_财力性转移支付2010年预算参考数_Sheet1" xfId="3882"/>
    <cellStyle name="差_2006年28四川_财力性转移支付2010年预算参考数_表一" xfId="2751"/>
    <cellStyle name="差_2006年28四川_财力性转移支付2010年预算参考数_财政收支2015年预计及2016年代编预算表(债管)" xfId="3889"/>
    <cellStyle name="差_2006年28四川_财政收支2015年预计及2016年代编预算表(债管)" xfId="3890"/>
    <cellStyle name="差_2006年30云南" xfId="3891"/>
    <cellStyle name="差_2006年30云南 2" xfId="3892"/>
    <cellStyle name="差_2006年30云南 2 2" xfId="3895"/>
    <cellStyle name="差_2006年30云南 2 2 2" xfId="3897"/>
    <cellStyle name="差_2006年30云南 2 3" xfId="3899"/>
    <cellStyle name="差_2006年30云南 2 3 2" xfId="3901"/>
    <cellStyle name="差_2006年30云南 2 4" xfId="3902"/>
    <cellStyle name="差_2006年30云南 3" xfId="3906"/>
    <cellStyle name="差_2006年30云南 3 2" xfId="3909"/>
    <cellStyle name="差_2006年30云南 4" xfId="538"/>
    <cellStyle name="差_2006年30云南 4 2" xfId="3910"/>
    <cellStyle name="差_2006年30云南 5" xfId="556"/>
    <cellStyle name="差_2006年30云南 5 2" xfId="3914"/>
    <cellStyle name="差_2006年30云南 6" xfId="3918"/>
    <cellStyle name="差_2006年30云南_Sheet1" xfId="3920"/>
    <cellStyle name="差_2006年30云南_表一" xfId="1092"/>
    <cellStyle name="差_2006年30云南_财政收支2015年预计及2016年代编预算表(债管)" xfId="284"/>
    <cellStyle name="差_2006年33甘肃" xfId="3819"/>
    <cellStyle name="差_2006年33甘肃 2" xfId="1700"/>
    <cellStyle name="差_2006年33甘肃 2 2" xfId="1704"/>
    <cellStyle name="差_2006年33甘肃 2 2 2" xfId="3923"/>
    <cellStyle name="差_2006年33甘肃 2 3" xfId="1064"/>
    <cellStyle name="差_2006年33甘肃 2 3 2" xfId="3924"/>
    <cellStyle name="差_2006年33甘肃 2 4" xfId="3925"/>
    <cellStyle name="差_2006年33甘肃 3" xfId="1223"/>
    <cellStyle name="差_2006年33甘肃 3 2" xfId="1707"/>
    <cellStyle name="差_2006年33甘肃 4" xfId="1710"/>
    <cellStyle name="差_2006年33甘肃 4 2" xfId="483"/>
    <cellStyle name="差_2006年33甘肃 5" xfId="1712"/>
    <cellStyle name="差_2006年33甘肃 5 2" xfId="1714"/>
    <cellStyle name="差_2006年33甘肃 6" xfId="1716"/>
    <cellStyle name="差_2006年33甘肃_Sheet1" xfId="3927"/>
    <cellStyle name="差_2006年33甘肃_表一" xfId="3199"/>
    <cellStyle name="差_2006年33甘肃_财政收支2015年预计及2016年代编预算表(债管)" xfId="3931"/>
    <cellStyle name="差_2006年34青海" xfId="3933"/>
    <cellStyle name="差_2006年34青海 2" xfId="3936"/>
    <cellStyle name="差_2006年34青海 2 2" xfId="3938"/>
    <cellStyle name="差_2006年34青海 2 2 2" xfId="3939"/>
    <cellStyle name="差_2006年34青海 2 3" xfId="3944"/>
    <cellStyle name="差_2006年34青海 2 3 2" xfId="3946"/>
    <cellStyle name="差_2006年34青海 2 4" xfId="3951"/>
    <cellStyle name="差_2006年34青海 3" xfId="3953"/>
    <cellStyle name="差_2006年34青海 3 2" xfId="3957"/>
    <cellStyle name="差_2006年34青海 4" xfId="1247"/>
    <cellStyle name="差_2006年34青海 4 2" xfId="3959"/>
    <cellStyle name="差_2006年34青海 5" xfId="3961"/>
    <cellStyle name="差_2006年34青海 5 2" xfId="3962"/>
    <cellStyle name="差_2006年34青海 6" xfId="3966"/>
    <cellStyle name="差_2006年34青海_Sheet1" xfId="1510"/>
    <cellStyle name="差_2006年34青海_表一" xfId="3967"/>
    <cellStyle name="差_2006年34青海_财力性转移支付2010年预算参考数" xfId="3968"/>
    <cellStyle name="差_2006年34青海_财力性转移支付2010年预算参考数 2" xfId="2799"/>
    <cellStyle name="差_2006年34青海_财力性转移支付2010年预算参考数 2 2" xfId="789"/>
    <cellStyle name="差_2006年34青海_财力性转移支付2010年预算参考数 2 2 2" xfId="3970"/>
    <cellStyle name="差_2006年34青海_财力性转移支付2010年预算参考数 2 3" xfId="3973"/>
    <cellStyle name="差_2006年34青海_财力性转移支付2010年预算参考数 2 3 2" xfId="3978"/>
    <cellStyle name="差_2006年34青海_财力性转移支付2010年预算参考数 2 4" xfId="3272"/>
    <cellStyle name="差_2006年34青海_财力性转移支付2010年预算参考数 3" xfId="2801"/>
    <cellStyle name="差_2006年34青海_财力性转移支付2010年预算参考数 3 2" xfId="825"/>
    <cellStyle name="差_2006年34青海_财力性转移支付2010年预算参考数 4" xfId="2443"/>
    <cellStyle name="差_2006年34青海_财力性转移支付2010年预算参考数 4 2" xfId="877"/>
    <cellStyle name="差_2006年34青海_财力性转移支付2010年预算参考数 5" xfId="2050"/>
    <cellStyle name="差_2006年34青海_财力性转移支付2010年预算参考数 5 2" xfId="904"/>
    <cellStyle name="差_2006年34青海_财力性转移支付2010年预算参考数 6" xfId="2446"/>
    <cellStyle name="差_2006年34青海_财力性转移支付2010年预算参考数_Sheet1" xfId="1316"/>
    <cellStyle name="差_2006年34青海_财力性转移支付2010年预算参考数_表一" xfId="3983"/>
    <cellStyle name="差_2006年34青海_财力性转移支付2010年预算参考数_财政收支2015年预计及2016年代编预算表(债管)" xfId="3984"/>
    <cellStyle name="差_2006年34青海_财政收支2015年预计及2016年代编预算表(债管)" xfId="3992"/>
    <cellStyle name="差_2006年全省财力计算表（中央、决算）" xfId="2211"/>
    <cellStyle name="差_2006年全省财力计算表（中央、决算） 2" xfId="2215"/>
    <cellStyle name="差_2006年全省财力计算表（中央、决算） 2 2" xfId="3404"/>
    <cellStyle name="差_2006年全省财力计算表（中央、决算） 2 2 2" xfId="3409"/>
    <cellStyle name="差_2006年全省财力计算表（中央、决算） 2 3" xfId="3203"/>
    <cellStyle name="差_2006年全省财力计算表（中央、决算） 2 3 2" xfId="3412"/>
    <cellStyle name="差_2006年全省财力计算表（中央、决算） 2 4" xfId="3416"/>
    <cellStyle name="差_2006年全省财力计算表（中央、决算） 3" xfId="3994"/>
    <cellStyle name="差_2006年全省财力计算表（中央、决算） 3 2" xfId="3726"/>
    <cellStyle name="差_2006年全省财力计算表（中央、决算） 4" xfId="3995"/>
    <cellStyle name="差_2006年全省财力计算表（中央、决算） 4 2" xfId="2089"/>
    <cellStyle name="差_2006年全省财力计算表（中央、决算） 5" xfId="3996"/>
    <cellStyle name="差_2006年全省财力计算表（中央、决算） 5 2" xfId="3997"/>
    <cellStyle name="差_2006年全省财力计算表（中央、决算） 6" xfId="3998"/>
    <cellStyle name="差_2006年全省财力计算表（中央、决算）_财政收支2015年预计及2016年代编预算表(债管)" xfId="1244"/>
    <cellStyle name="差_2006年水利统计指标统计表 2 3 2" xfId="3147"/>
    <cellStyle name="差_2006年水利统计指标统计表 3 2" xfId="3218"/>
    <cellStyle name="差_2006年水利统计指标统计表 6" xfId="922"/>
    <cellStyle name="差_2006年水利统计指标统计表_表一" xfId="709"/>
    <cellStyle name="差_2006年水利统计指标统计表_财力性转移支付2010年预算参考数 2 2" xfId="1676"/>
    <cellStyle name="差_2006年水利统计指标统计表_财力性转移支付2010年预算参考数 2 3" xfId="80"/>
    <cellStyle name="差_2006年水利统计指标统计表_财力性转移支付2010年预算参考数 2 4" xfId="1682"/>
    <cellStyle name="差_2006年水利统计指标统计表_财力性转移支付2010年预算参考数 5 2" xfId="2934"/>
    <cellStyle name="差_2006年水利统计指标统计表_财力性转移支付2010年预算参考数_表一" xfId="3661"/>
    <cellStyle name="差_2007年收支情况及2008年收支预计表(汇总表)_表一" xfId="1753"/>
    <cellStyle name="差_2007年收支情况及2008年收支预计表(汇总表)_财力性转移支付2010年预算参考数 2 3 2" xfId="961"/>
    <cellStyle name="差_2007年收支情况及2008年收支预计表(汇总表)_财力性转移支付2010年预算参考数_Sheet1" xfId="2746"/>
    <cellStyle name="差_2007年收支情况及2008年收支预计表(汇总表)_财力性转移支付2010年预算参考数_表一" xfId="3559"/>
    <cellStyle name="差_2007年收支情况及2008年收支预计表(汇总表)_财政收支2015年预计及2016年代编预算表(债管)" xfId="3238"/>
    <cellStyle name="差_2007年一般预算支出剔除" xfId="1428"/>
    <cellStyle name="差_2007年一般预算支出剔除 4" xfId="3166"/>
    <cellStyle name="差_2007年一般预算支出剔除 5" xfId="188"/>
    <cellStyle name="差_2007年一般预算支出剔除 6" xfId="1726"/>
    <cellStyle name="差_2007年一般预算支出剔除_Sheet1" xfId="83"/>
    <cellStyle name="差_2007年一般预算支出剔除_财力性转移支付2010年预算参考数 2 2" xfId="1263"/>
    <cellStyle name="差_2007年一般预算支出剔除_财力性转移支付2010年预算参考数 2 3" xfId="1266"/>
    <cellStyle name="差_2007年一般预算支出剔除_财力性转移支付2010年预算参考数 2 3 2" xfId="1940"/>
    <cellStyle name="差_2007年一般预算支出剔除_财力性转移支付2010年预算参考数 2 4" xfId="1274"/>
    <cellStyle name="差_2007年一般预算支出剔除_财力性转移支付2010年预算参考数 5 2" xfId="3652"/>
    <cellStyle name="差_2007一般预算支出口径剔除表 2" xfId="2632"/>
    <cellStyle name="差_2007一般预算支出口径剔除表 2 2" xfId="2636"/>
    <cellStyle name="差_2007一般预算支出口径剔除表 2 2 2" xfId="2640"/>
    <cellStyle name="差_2007一般预算支出口径剔除表 2 3" xfId="2656"/>
    <cellStyle name="差_2007一般预算支出口径剔除表 2 3 2" xfId="2659"/>
    <cellStyle name="差_2007一般预算支出口径剔除表 2 4" xfId="2663"/>
    <cellStyle name="差_2007一般预算支出口径剔除表 4 2" xfId="2166"/>
    <cellStyle name="差_2007一般预算支出口径剔除表 6" xfId="3394"/>
    <cellStyle name="差_2007一般预算支出口径剔除表_财力性转移支付2010年预算参考数 2" xfId="1662"/>
    <cellStyle name="差_2007一般预算支出口径剔除表_财力性转移支付2010年预算参考数 2 4" xfId="2400"/>
    <cellStyle name="差_2007一般预算支出口径剔除表_财力性转移支付2010年预算参考数 3" xfId="1208"/>
    <cellStyle name="差_2007一般预算支出口径剔除表_财力性转移支付2010年预算参考数 4" xfId="1664"/>
    <cellStyle name="差_2007一般预算支出口径剔除表_财力性转移支付2010年预算参考数 5" xfId="1669"/>
    <cellStyle name="差_2007一般预算支出口径剔除表_财力性转移支付2010年预算参考数 6" xfId="1673"/>
    <cellStyle name="差_2007一般预算支出口径剔除表_财力性转移支付2010年预算参考数_Sheet1" xfId="2750"/>
    <cellStyle name="差_2007一般预算支出口径剔除表_财政收支2015年预计及2016年代编预算表(债管)" xfId="3379"/>
    <cellStyle name="差_2008计算资料（8月5）" xfId="1235"/>
    <cellStyle name="差_2008计算资料（8月5） 2" xfId="1238"/>
    <cellStyle name="差_2008计算资料（8月5） 2 2" xfId="1634"/>
    <cellStyle name="差_2008计算资料（8月5） 2 2 2" xfId="318"/>
    <cellStyle name="差_2008计算资料（8月5） 2 3 2" xfId="381"/>
    <cellStyle name="差_2008计算资料（8月5） 3" xfId="1638"/>
    <cellStyle name="差_2008计算资料（8月5） 3 2" xfId="1645"/>
    <cellStyle name="差_2008计算资料（8月5） 4" xfId="1649"/>
    <cellStyle name="差_2008计算资料（8月5） 4 2" xfId="1653"/>
    <cellStyle name="差_2008计算资料（8月5） 5" xfId="1656"/>
    <cellStyle name="差_2008计算资料（8月5） 5 2" xfId="1564"/>
    <cellStyle name="差_2008计算资料（8月5）_财政收支2015年预计及2016年代编预算表(债管)" xfId="167"/>
    <cellStyle name="差_2008年全省汇总收支计算表 2" xfId="549"/>
    <cellStyle name="差_2008年全省汇总收支计算表 2 2" xfId="563"/>
    <cellStyle name="差_2008年全省汇总收支计算表 2 2 2" xfId="280"/>
    <cellStyle name="差_2008年全省汇总收支计算表 2 3 2" xfId="340"/>
    <cellStyle name="差_2008年全省汇总收支计算表 3" xfId="576"/>
    <cellStyle name="差_2008年全省汇总收支计算表 3 2" xfId="1166"/>
    <cellStyle name="差_2008年全省汇总收支计算表 4" xfId="1171"/>
    <cellStyle name="差_2008年全省汇总收支计算表 5" xfId="3530"/>
    <cellStyle name="差_2008年全省汇总收支计算表_表一" xfId="3990"/>
    <cellStyle name="差_2008年全省汇总收支计算表_财力性转移支付2010年预算参考数" xfId="2505"/>
    <cellStyle name="差_2008年全省汇总收支计算表_财力性转移支付2010年预算参考数 2" xfId="2510"/>
    <cellStyle name="差_2008年全省汇总收支计算表_财力性转移支付2010年预算参考数 2 2 2" xfId="2312"/>
    <cellStyle name="差_2008年全省汇总收支计算表_财力性转移支付2010年预算参考数 5" xfId="3366"/>
    <cellStyle name="差_2008年全省汇总收支计算表_财力性转移支付2010年预算参考数 5 2" xfId="2958"/>
    <cellStyle name="差_2008年全省汇总收支计算表_财力性转移支付2010年预算参考数_Sheet1" xfId="2023"/>
    <cellStyle name="差_2008年全省汇总收支计算表_财力性转移支付2010年预算参考数_财政收支2015年预计及2016年代编预算表(债管)" xfId="1097"/>
    <cellStyle name="差_2008年全省汇总收支计算表_财政收支2015年预计及2016年代编预算表(债管)" xfId="3553"/>
    <cellStyle name="差_2008年一般预算支出预计" xfId="2488"/>
    <cellStyle name="差_2008年一般预算支出预计 2" xfId="2490"/>
    <cellStyle name="差_2008年一般预算支出预计 2 2 2" xfId="247"/>
    <cellStyle name="差_2008年一般预算支出预计 2 3 2" xfId="314"/>
    <cellStyle name="差_2008年一般预算支出预计 2 4" xfId="3505"/>
    <cellStyle name="差_2008年一般预算支出预计 3" xfId="3220"/>
    <cellStyle name="差_2008年一般预算支出预计 3 2" xfId="3831"/>
    <cellStyle name="差_2008年一般预算支出预计 5 2" xfId="2691"/>
    <cellStyle name="差_2008年一般预算支出预计_财政收支2015年预计及2016年代编预算表(债管)" xfId="3425"/>
    <cellStyle name="差_2008年预计支出与2007年对比 2 3 2" xfId="3535"/>
    <cellStyle name="差_2008年预计支出与2007年对比 2 4" xfId="2365"/>
    <cellStyle name="差_2008年预计支出与2007年对比 3 2" xfId="2161"/>
    <cellStyle name="差_2008年预计支出与2007年对比 5" xfId="3741"/>
    <cellStyle name="差_2008年支出核定" xfId="2627"/>
    <cellStyle name="差_2008年支出核定 3" xfId="3274"/>
    <cellStyle name="差_2008年支出核定 3 2" xfId="1346"/>
    <cellStyle name="差_2008年支出核定 4" xfId="376"/>
    <cellStyle name="差_2008年支出核定 4 2" xfId="2975"/>
    <cellStyle name="差_2008年支出核定 5" xfId="3280"/>
    <cellStyle name="差_2008年支出调整" xfId="3700"/>
    <cellStyle name="差_2008年支出调整 6" xfId="1176"/>
    <cellStyle name="差_2008年支出调整_Sheet1" xfId="1330"/>
    <cellStyle name="差_2008年支出调整_财力性转移支付2010年预算参考数" xfId="2580"/>
    <cellStyle name="差_2008年支出调整_财力性转移支付2010年预算参考数 2 2 2" xfId="962"/>
    <cellStyle name="差_2008年支出调整_财力性转移支付2010年预算参考数_财政收支2015年预计及2016年代编预算表(债管)" xfId="761"/>
    <cellStyle name="差_2008年支出调整_财政收支2015年预计及2016年代编预算表(债管)" xfId="2426"/>
    <cellStyle name="差_2013年红本" xfId="1047"/>
    <cellStyle name="差_2013年红本 2" xfId="1052"/>
    <cellStyle name="差_2013年红本 2 2" xfId="3874"/>
    <cellStyle name="差_2013年红本 2 4" xfId="1202"/>
    <cellStyle name="差_2013年红本 3" xfId="3878"/>
    <cellStyle name="差_2013年中央公共预算收支调整表（20140110国库司提供） 2 2 2" xfId="3612"/>
    <cellStyle name="差_2013年中央公共预算收支调整表（20140110国库司提供） 2 3 2" xfId="3232"/>
    <cellStyle name="差_2013年中央公共预算收支调整表（20140110国库司提供）_含权责发生制" xfId="3755"/>
    <cellStyle name="差_2013年中央公共预算收支调整表（20140110国库司提供）_含权责发生制 2 3" xfId="545"/>
    <cellStyle name="差_2013调整事项 2 3" xfId="2639"/>
    <cellStyle name="差_2013调整事项 2 3 2" xfId="2645"/>
    <cellStyle name="差_2013调整事项 2 4" xfId="2648"/>
    <cellStyle name="差_2013调整事项_含权责发生制" xfId="2878"/>
    <cellStyle name="差_2013调整事项_含权责发生制 2" xfId="3335"/>
    <cellStyle name="差_2013调整事项_含权责发生制 2 2" xfId="3341"/>
    <cellStyle name="差_2013调整事项_含权责发生制 3" xfId="3345"/>
    <cellStyle name="差_2014公共预算支出情况表（0827）" xfId="1279"/>
    <cellStyle name="差_2014公共预算支出情况表（0827） 2" xfId="1952"/>
    <cellStyle name="差_2014公共预算支出情况表（0827） 2 2 2" xfId="2150"/>
    <cellStyle name="差_2014年结转册子0427" xfId="3976"/>
    <cellStyle name="差_2014调整事项 2 2" xfId="3678"/>
    <cellStyle name="差_2014调整事项 2 2 2" xfId="3680"/>
    <cellStyle name="差_2014调整事项 2 3" xfId="2321"/>
    <cellStyle name="差_2014调整事项 2 3 2" xfId="2326"/>
    <cellStyle name="差_2014调整事项 2 4" xfId="2337"/>
    <cellStyle name="差_2014调整事项_含权责发生制 2 2" xfId="1324"/>
    <cellStyle name="差_2014调整事项_含权责发生制 2 2 2" xfId="165"/>
    <cellStyle name="差_2015年社会保险基金预算（1.27再修改-修改打印格式2） 2 2 2" xfId="2918"/>
    <cellStyle name="差_2015年社会保险基金预算（1.27再修改-修改打印格式2） 2 3" xfId="3833"/>
    <cellStyle name="差_2015年社会保险基金预算（1.27再修改-修改打印格式2） 4" xfId="3374"/>
    <cellStyle name="差_2015年社会保险基金预算（1.27再修改-修改打印格式2） 4 2" xfId="3376"/>
    <cellStyle name="差_2015年社会保险基金预算（1.27再修改-修改打印格式2） 5" xfId="3710"/>
    <cellStyle name="差_2015年社会保险基金预算（1.27再修改-修改打印格式2） 5 2" xfId="3713"/>
    <cellStyle name="差_2015年社会保险基金预算（1.27再修改-修改打印格式2） 6" xfId="2078"/>
    <cellStyle name="差_2015年社会保险基金预算（1.27再修改-修改打印格式2）_（龙湖区）财政收支2015年预计及2016年代编预算表" xfId="70"/>
    <cellStyle name="差_2015年社会保险基金预算（1.27再修改-修改打印格式2）_（南澳县）财政收支2015年预计及2016年代编预算表" xfId="439"/>
    <cellStyle name="差_2015年社会保险基金预算（1.27再修改-修改打印格式2）_Sheet1" xfId="894"/>
    <cellStyle name="差_2015年社会保险基金预算（1.27再修改-修改打印格式2）_表一" xfId="985"/>
    <cellStyle name="差_2015年社会保险基金预算（1.27再修改-修改打印格式2）_财政收支2015年预计及2016年代编预算表" xfId="1105"/>
    <cellStyle name="差_2015年社会保险基金预算（1.27再修改-修改打印格式2）_财政收支2015年预计及2016年代编预算表(债管)" xfId="3964"/>
    <cellStyle name="差_2015年社会保险基金预算（1.27再修改-修改打印格式2）_第三次上报潮南财政收支2015年预计及2016年代编预算表" xfId="2954"/>
    <cellStyle name="差_2015年省级财政零基预算改革试点基本情况及预算申报表(票据)" xfId="1545"/>
    <cellStyle name="差_20河南 3" xfId="2096"/>
    <cellStyle name="差_20河南 4" xfId="3197"/>
    <cellStyle name="差_20河南_Sheet1" xfId="2139"/>
    <cellStyle name="差_20河南_财力性转移支付2010年预算参考数 2 2" xfId="3085"/>
    <cellStyle name="差_20河南_财力性转移支付2010年预算参考数 2 3" xfId="3088"/>
    <cellStyle name="差_20河南_财力性转移支付2010年预算参考数 2 3 2" xfId="3091"/>
    <cellStyle name="差_20河南_财力性转移支付2010年预算参考数 2 4" xfId="2913"/>
    <cellStyle name="差_20河南_财力性转移支付2010年预算参考数 3" xfId="3883"/>
    <cellStyle name="差_20河南_财力性转移支付2010年预算参考数 3 2" xfId="2138"/>
    <cellStyle name="差_20河南_财力性转移支付2010年预算参考数 5" xfId="195"/>
    <cellStyle name="差_20河南_财力性转移支付2010年预算参考数_表一" xfId="1122"/>
    <cellStyle name="差_22湖南 2 2 2" xfId="2888"/>
    <cellStyle name="差_22湖南 2 4" xfId="2419"/>
    <cellStyle name="差_22湖南_表一" xfId="419"/>
    <cellStyle name="差_22湖南_财力性转移支付2010年预算参考数 3 2" xfId="158"/>
    <cellStyle name="差_22湖南_财力性转移支付2010年预算参考数 4 2" xfId="1228"/>
    <cellStyle name="差_22湖南_财力性转移支付2010年预算参考数 5 2" xfId="1637"/>
    <cellStyle name="差_22湖南_财力性转移支付2010年预算参考数_Sheet1" xfId="1196"/>
    <cellStyle name="差_22湖南_财力性转移支付2010年预算参考数_表一" xfId="2359"/>
    <cellStyle name="差_22湖南_财力性转移支付2010年预算参考数_财政收支2015年预计及2016年代编预算表(债管)" xfId="3744"/>
    <cellStyle name="差_27重庆" xfId="2273"/>
    <cellStyle name="差_27重庆 2" xfId="2277"/>
    <cellStyle name="差_27重庆 2 2" xfId="2280"/>
    <cellStyle name="差_27重庆 2 2 2" xfId="3518"/>
    <cellStyle name="差_27重庆 3" xfId="2283"/>
    <cellStyle name="差_27重庆 3 2" xfId="2286"/>
    <cellStyle name="差_27重庆 4" xfId="673"/>
    <cellStyle name="差_27重庆 4 2" xfId="679"/>
    <cellStyle name="差_27重庆 5" xfId="682"/>
    <cellStyle name="差_27重庆 5 2" xfId="688"/>
    <cellStyle name="差_27重庆 6" xfId="695"/>
    <cellStyle name="差_27重庆_Sheet1" xfId="1723"/>
    <cellStyle name="差_27重庆_财力性转移支付2010年预算参考数 2 2 2" xfId="945"/>
    <cellStyle name="差_27重庆_财力性转移支付2010年预算参考数 3 2" xfId="2370"/>
    <cellStyle name="差_27重庆_财力性转移支付2010年预算参考数 4 2" xfId="1431"/>
    <cellStyle name="差_27重庆_财力性转移支付2010年预算参考数 6" xfId="2342"/>
    <cellStyle name="差_27重庆_财力性转移支付2010年预算参考数_表一" xfId="3749"/>
    <cellStyle name="差_28四川" xfId="398"/>
    <cellStyle name="差_28四川 2" xfId="844"/>
    <cellStyle name="差_28四川 2 2" xfId="847"/>
    <cellStyle name="差_28四川 3" xfId="849"/>
    <cellStyle name="差_28四川 3 2" xfId="856"/>
    <cellStyle name="差_28四川 4" xfId="858"/>
    <cellStyle name="差_28四川_财力性转移支付2010年预算参考数 3 2" xfId="3842"/>
    <cellStyle name="差_28四川_财力性转移支付2010年预算参考数 4" xfId="1644"/>
    <cellStyle name="差_28四川_财力性转移支付2010年预算参考数 5" xfId="3827"/>
    <cellStyle name="差_28四川_财力性转移支付2010年预算参考数 6" xfId="2953"/>
    <cellStyle name="差_28四川_财力性转移支付2010年预算参考数_Sheet1" xfId="3439"/>
    <cellStyle name="差_28四川_财力性转移支付2010年预算参考数_财政收支2015年预计及2016年代编预算表(债管)" xfId="3006"/>
    <cellStyle name="差_30云南 2 2 2" xfId="3942"/>
    <cellStyle name="差_30云南 5 2" xfId="3800"/>
    <cellStyle name="差_30云南_1 2" xfId="1487"/>
    <cellStyle name="差_30云南_1 3" xfId="1490"/>
    <cellStyle name="差_30云南_1 3 2" xfId="1058"/>
    <cellStyle name="差_30云南_1 4 2" xfId="643"/>
    <cellStyle name="差_30云南_1_表一" xfId="2435"/>
    <cellStyle name="差_30云南_1_财力性转移支付2010年预算参考数 2" xfId="2778"/>
    <cellStyle name="差_30云南_1_财力性转移支付2010年预算参考数 2 2" xfId="2780"/>
    <cellStyle name="差_30云南_1_财力性转移支付2010年预算参考数 2 2 2" xfId="306"/>
    <cellStyle name="差_30云南_1_财力性转移支付2010年预算参考数 2 3" xfId="2791"/>
    <cellStyle name="差_30云南_1_财力性转移支付2010年预算参考数 2 3 2" xfId="713"/>
    <cellStyle name="差_30云南_1_财力性转移支付2010年预算参考数 2 4" xfId="2794"/>
    <cellStyle name="差_30云南_1_财力性转移支付2010年预算参考数 3" xfId="636"/>
    <cellStyle name="差_30云南_1_财力性转移支付2010年预算参考数 3 2" xfId="642"/>
    <cellStyle name="差_30云南_1_财力性转移支付2010年预算参考数 4" xfId="411"/>
    <cellStyle name="差_30云南_1_财力性转移支付2010年预算参考数 4 2" xfId="415"/>
    <cellStyle name="差_30云南_1_财力性转移支付2010年预算参考数 5" xfId="427"/>
    <cellStyle name="差_30云南_1_财力性转移支付2010年预算参考数 5 2" xfId="47"/>
    <cellStyle name="差_30云南_1_财力性转移支付2010年预算参考数 6" xfId="36"/>
    <cellStyle name="差_30云南_1_财力性转移支付2010年预算参考数_Sheet1" xfId="741"/>
    <cellStyle name="差_30云南_1_财力性转移支付2010年预算参考数_表一" xfId="43"/>
    <cellStyle name="差_30云南_1_财力性转移支付2010年预算参考数_财政收支2015年预计及2016年代编预算表(债管)" xfId="3806"/>
    <cellStyle name="差_30云南_1_财政收支2015年预计及2016年代编预算表(债管)" xfId="2576"/>
    <cellStyle name="差_30云南_Sheet1" xfId="1358"/>
    <cellStyle name="差_30云南_表一" xfId="1671"/>
    <cellStyle name="差_33甘肃" xfId="2990"/>
    <cellStyle name="差_33甘肃 2 3" xfId="2397"/>
    <cellStyle name="差_33甘肃 2 3 2" xfId="916"/>
    <cellStyle name="差_33甘肃 3" xfId="1751"/>
    <cellStyle name="差_33甘肃 4" xfId="3370"/>
    <cellStyle name="差_33甘肃 5" xfId="2355"/>
    <cellStyle name="差_33甘肃 6" xfId="1412"/>
    <cellStyle name="差_33甘肃_Sheet1" xfId="1327"/>
    <cellStyle name="差_34青海 2" xfId="2503"/>
    <cellStyle name="差_34青海 2 2" xfId="2508"/>
    <cellStyle name="差_34青海 3" xfId="2511"/>
    <cellStyle name="差_34青海_1 2 3" xfId="3826"/>
    <cellStyle name="差_34青海_1 3 2" xfId="2496"/>
    <cellStyle name="差_34青海_1 4" xfId="1184"/>
    <cellStyle name="差_34青海_1 4 2" xfId="2519"/>
    <cellStyle name="差_34青海_1 5" xfId="2868"/>
    <cellStyle name="差_34青海_1 5 2" xfId="2543"/>
    <cellStyle name="差_34青海_1 6" xfId="2870"/>
    <cellStyle name="差_34青海_1_财力性转移支付2010年预算参考数 2 2" xfId="1980"/>
    <cellStyle name="差_34青海_1_财力性转移支付2010年预算参考数 2 2 2" xfId="2677"/>
    <cellStyle name="差_34青海_1_财政收支2015年预计及2016年代编预算表(债管)" xfId="3844"/>
    <cellStyle name="差_34青海_财力性转移支付2010年预算参考数" xfId="2196"/>
    <cellStyle name="差_34青海_财力性转移支付2010年预算参考数 3 2" xfId="3476"/>
    <cellStyle name="差_34青海_财力性转移支付2010年预算参考数 5 2" xfId="3888"/>
    <cellStyle name="差_530623_2006年县级财政报表附表" xfId="2330"/>
    <cellStyle name="差_530623_2006年县级财政报表附表 2" xfId="514"/>
    <cellStyle name="差_530623_2006年县级财政报表附表 2 2" xfId="518"/>
    <cellStyle name="差_530623_2006年县级财政报表附表 3" xfId="521"/>
    <cellStyle name="差_530623_2006年县级财政报表附表 3 2" xfId="1698"/>
    <cellStyle name="差_530623_2006年县级财政报表附表 4" xfId="89"/>
    <cellStyle name="差_530623_2006年县级财政报表附表_财政收支2015年预计及2016年代编预算表(债管)" xfId="855"/>
    <cellStyle name="差_530629_2006年县级财政报表附表 2 2" xfId="1850"/>
    <cellStyle name="差_530629_2006年县级财政报表附表 2 3" xfId="1853"/>
    <cellStyle name="差_530629_2006年县级财政报表附表 2 3 2" xfId="3670"/>
    <cellStyle name="差_530629_2006年县级财政报表附表 2 4" xfId="1857"/>
    <cellStyle name="差_530629_2006年县级财政报表附表 5 2" xfId="143"/>
    <cellStyle name="差_5334_2006年迪庆县级财政报表附表" xfId="3244"/>
    <cellStyle name="差_5334_2006年迪庆县级财政报表附表 3 2" xfId="3372"/>
    <cellStyle name="差_5334_2006年迪庆县级财政报表附表 5 2" xfId="3835"/>
    <cellStyle name="差_5334_2006年迪庆县级财政报表附表 6" xfId="3728"/>
    <cellStyle name="差_Book1 2" xfId="1870"/>
    <cellStyle name="差_Book1 2 2" xfId="1872"/>
    <cellStyle name="差_Book1 2 4" xfId="3934"/>
    <cellStyle name="差_Book1 3" xfId="1876"/>
    <cellStyle name="差_Book1 3 2" xfId="1880"/>
    <cellStyle name="差_Book1 4" xfId="1883"/>
    <cellStyle name="差_Book1 4 2" xfId="1888"/>
    <cellStyle name="差_Book1 5" xfId="1894"/>
    <cellStyle name="差_Book1 5 2" xfId="1899"/>
    <cellStyle name="差_Book1 6" xfId="1901"/>
    <cellStyle name="差_Book1_财力性转移支付2010年预算参考数" xfId="2938"/>
    <cellStyle name="差_Book1_财力性转移支付2010年预算参考数 4" xfId="2695"/>
    <cellStyle name="差_Book1_财力性转移支付2010年预算参考数 4 2" xfId="3904"/>
    <cellStyle name="差_Book1_财力性转移支付2010年预算参考数 5" xfId="1563"/>
    <cellStyle name="差_Book1_财力性转移支付2010年预算参考数 6" xfId="3461"/>
    <cellStyle name="差_Book1_财力性转移支付2010年预算参考数_Sheet1" xfId="940"/>
    <cellStyle name="差_Book2" xfId="97"/>
    <cellStyle name="差_Book2 2" xfId="2021"/>
    <cellStyle name="差_Book2 2 2" xfId="2025"/>
    <cellStyle name="差_Book2 3" xfId="2027"/>
    <cellStyle name="差_Book2 3 2" xfId="2036"/>
    <cellStyle name="差_Book2 4" xfId="2038"/>
    <cellStyle name="差_Book2 4 2" xfId="2040"/>
    <cellStyle name="差_Book2 5" xfId="2042"/>
    <cellStyle name="差_Book2 5 2" xfId="2044"/>
    <cellStyle name="差_Book2 6" xfId="2046"/>
    <cellStyle name="差_Book2_Sheet1" xfId="3322"/>
    <cellStyle name="差_Book2_财力性转移支付2010年预算参考数 2 2 2" xfId="1390"/>
    <cellStyle name="差_Book2_财力性转移支付2010年预算参考数_财政收支2015年预计及2016年代编预算表(债管)" xfId="1364"/>
    <cellStyle name="差_gdp" xfId="1"/>
    <cellStyle name="差_gdp 2" xfId="62"/>
    <cellStyle name="差_gdp 2 2" xfId="3033"/>
    <cellStyle name="差_gdp 2 2 2" xfId="3039"/>
    <cellStyle name="差_gdp 2 3" xfId="3045"/>
    <cellStyle name="差_gdp 2 4" xfId="3048"/>
    <cellStyle name="差_gdp 3" xfId="42"/>
    <cellStyle name="差_gdp 3 2" xfId="3060"/>
    <cellStyle name="差_gdp 4" xfId="3075"/>
    <cellStyle name="差_gdp 4 2" xfId="3080"/>
    <cellStyle name="差_gdp 5" xfId="3084"/>
    <cellStyle name="差_gdp 6" xfId="3087"/>
    <cellStyle name="差_gdp_表一" xfId="3265"/>
    <cellStyle name="差_gdp_财政收支2015年预计及2016年代编预算表(债管)" xfId="3830"/>
    <cellStyle name="差_M01-2(州市补助收入)" xfId="1498"/>
    <cellStyle name="差_M01-2(州市补助收入) 2" xfId="1501"/>
    <cellStyle name="差_M01-2(州市补助收入) 2 3" xfId="2818"/>
    <cellStyle name="差_M01-2(州市补助收入) 2 3 2" xfId="2267"/>
    <cellStyle name="差_M01-2(州市补助收入) 2 4" xfId="1526"/>
    <cellStyle name="差_M01-2(州市补助收入) 4" xfId="3174"/>
    <cellStyle name="差_M01-2(州市补助收入) 5" xfId="1582"/>
    <cellStyle name="差_M01-2(州市补助收入) 5 2" xfId="1585"/>
    <cellStyle name="差_M01-2(州市补助收入) 6" xfId="1600"/>
    <cellStyle name="差_Sheet1 2 2 2" xfId="1046"/>
    <cellStyle name="差_Sheet1 2 3" xfId="1534"/>
    <cellStyle name="差_Sheet1 2 3 2" xfId="1077"/>
    <cellStyle name="差_Sheet1 3" xfId="2672"/>
    <cellStyle name="差_安徽 缺口县区测算(地方填报)1" xfId="1599"/>
    <cellStyle name="差_安徽 缺口县区测算(地方填报)1 2" xfId="1603"/>
    <cellStyle name="差_安徽 缺口县区测算(地方填报)1 2 3" xfId="2844"/>
    <cellStyle name="差_安徽 缺口县区测算(地方填报)1 2 4" xfId="2848"/>
    <cellStyle name="差_安徽 缺口县区测算(地方填报)1 3" xfId="3319"/>
    <cellStyle name="差_安徽 缺口县区测算(地方填报)1 3 2" xfId="3324"/>
    <cellStyle name="差_安徽 缺口县区测算(地方填报)1 4" xfId="3333"/>
    <cellStyle name="差_安徽 缺口县区测算(地方填报)1 4 2" xfId="3339"/>
    <cellStyle name="差_安徽 缺口县区测算(地方填报)1 5" xfId="3343"/>
    <cellStyle name="差_安徽 缺口县区测算(地方填报)1 5 2" xfId="3347"/>
    <cellStyle name="差_安徽 缺口县区测算(地方填报)1 6" xfId="1989"/>
    <cellStyle name="差_安徽 缺口县区测算(地方填报)1_表一" xfId="2116"/>
    <cellStyle name="差_安徽 缺口县区测算(地方填报)1_财力性转移支付2010年预算参考数 2 2" xfId="2291"/>
    <cellStyle name="差_安徽 缺口县区测算(地方填报)1_财力性转移支付2010年预算参考数 2 2 2" xfId="2294"/>
    <cellStyle name="差_安徽 缺口县区测算(地方填报)1_财力性转移支付2010年预算参考数 2 3" xfId="2297"/>
    <cellStyle name="差_安徽 缺口县区测算(地方填报)1_财力性转移支付2010年预算参考数 2 3 2" xfId="2300"/>
    <cellStyle name="差_安徽 缺口县区测算(地方填报)1_财力性转移支付2010年预算参考数 2 4" xfId="2305"/>
    <cellStyle name="差_安徽 缺口县区测算(地方填报)1_财力性转移支付2010年预算参考数_财政收支2015年预计及2016年代编预算表(债管)" xfId="1847"/>
    <cellStyle name="差_不含人员经费系数 2 2" xfId="3143"/>
    <cellStyle name="差_不含人员经费系数 2 2 2" xfId="2106"/>
    <cellStyle name="差_不含人员经费系数 2 3" xfId="3148"/>
    <cellStyle name="差_不含人员经费系数 4" xfId="3824"/>
    <cellStyle name="差_不含人员经费系数 6" xfId="2501"/>
    <cellStyle name="差_不含人员经费系数_Sheet1" xfId="3584"/>
    <cellStyle name="差_不含人员经费系数_财力性转移支付2010年预算参考数" xfId="723"/>
    <cellStyle name="差_不含人员经费系数_财力性转移支付2010年预算参考数 2" xfId="724"/>
    <cellStyle name="差_不含人员经费系数_财力性转移支付2010年预算参考数 2 2" xfId="726"/>
    <cellStyle name="差_不含人员经费系数_财力性转移支付2010年预算参考数 2 2 2" xfId="729"/>
    <cellStyle name="差_不含人员经费系数_财力性转移支付2010年预算参考数 2 3" xfId="734"/>
    <cellStyle name="差_不含人员经费系数_财力性转移支付2010年预算参考数 2 3 2" xfId="740"/>
    <cellStyle name="差_不含人员经费系数_财力性转移支付2010年预算参考数 2 4" xfId="5"/>
    <cellStyle name="差_不含人员经费系数_财力性转移支付2010年预算参考数 3" xfId="745"/>
    <cellStyle name="差_不含人员经费系数_财力性转移支付2010年预算参考数 3 2" xfId="154"/>
    <cellStyle name="差_不含人员经费系数_财力性转移支付2010年预算参考数 4" xfId="326"/>
    <cellStyle name="差_不含人员经费系数_财力性转移支付2010年预算参考数 4 2" xfId="750"/>
    <cellStyle name="差_不含人员经费系数_财力性转移支付2010年预算参考数 5" xfId="754"/>
    <cellStyle name="差_不含人员经费系数_财力性转移支付2010年预算参考数 5 2" xfId="758"/>
    <cellStyle name="差_不含人员经费系数_财力性转移支付2010年预算参考数 6" xfId="765"/>
    <cellStyle name="差_不含人员经费系数_财力性转移支付2010年预算参考数_Sheet1" xfId="2233"/>
    <cellStyle name="差_财政供养人员" xfId="2961"/>
    <cellStyle name="差_财政供养人员 2 2" xfId="1688"/>
    <cellStyle name="差_财政供养人员 2 2 2" xfId="1690"/>
    <cellStyle name="差_财政供养人员 2 3" xfId="1693"/>
    <cellStyle name="差_财政供养人员 2 4" xfId="1696"/>
    <cellStyle name="差_财政供养人员 3" xfId="1061"/>
    <cellStyle name="差_财政供养人员 3 2" xfId="1063"/>
    <cellStyle name="差_财政供养人员 4" xfId="581"/>
    <cellStyle name="差_财政供养人员 4 2" xfId="1067"/>
    <cellStyle name="差_财政供养人员 5" xfId="585"/>
    <cellStyle name="差_财政供养人员_财力性转移支付2010年预算参考数 3" xfId="1194"/>
    <cellStyle name="差_财政供养人员_财力性转移支付2010年预算参考数 3 2" xfId="1197"/>
    <cellStyle name="差_财政供养人员_财力性转移支付2010年预算参考数 4" xfId="1421"/>
    <cellStyle name="差_财政供养人员_财力性转移支付2010年预算参考数 5 2" xfId="2725"/>
    <cellStyle name="差_测算结果 2 3 2" xfId="214"/>
    <cellStyle name="差_测算结果 3" xfId="3450"/>
    <cellStyle name="差_测算结果 4" xfId="2699"/>
    <cellStyle name="差_测算结果 5" xfId="1568"/>
    <cellStyle name="差_测算结果 6" xfId="3982"/>
    <cellStyle name="差_测算结果_财力性转移支付2010年预算参考数 2" xfId="2550"/>
    <cellStyle name="差_测算结果_财力性转移支付2010年预算参考数 2 2" xfId="2552"/>
    <cellStyle name="差_测算结果_财力性转移支付2010年预算参考数 2 2 2" xfId="2556"/>
    <cellStyle name="差_测算结果_财力性转移支付2010年预算参考数 2 3" xfId="2568"/>
    <cellStyle name="差_测算结果_财力性转移支付2010年预算参考数 2 3 2" xfId="2571"/>
    <cellStyle name="差_测算结果_财力性转移支付2010年预算参考数 2 4" xfId="2573"/>
    <cellStyle name="差_测算结果_财力性转移支付2010年预算参考数 3" xfId="2402"/>
    <cellStyle name="差_测算结果_财力性转移支付2010年预算参考数 3 2" xfId="2404"/>
    <cellStyle name="差_测算结果_财力性转移支付2010年预算参考数 4" xfId="2411"/>
    <cellStyle name="差_测算结果_财力性转移支付2010年预算参考数 4 2" xfId="2417"/>
    <cellStyle name="差_测算结果_财力性转移支付2010年预算参考数 5" xfId="396"/>
    <cellStyle name="差_测算结果_财力性转移支付2010年预算参考数 5 2" xfId="843"/>
    <cellStyle name="差_测算结果_财力性转移支付2010年预算参考数 6" xfId="867"/>
    <cellStyle name="差_测算结果_财力性转移支付2010年预算参考数_表一" xfId="2090"/>
    <cellStyle name="差_测算结果汇总" xfId="863"/>
    <cellStyle name="差_测算结果汇总 2" xfId="870"/>
    <cellStyle name="差_测算结果汇总_Sheet1" xfId="832"/>
    <cellStyle name="差_测算结果汇总_财力性转移支付2010年预算参考数" xfId="55"/>
    <cellStyle name="差_测算结果汇总_财力性转移支付2010年预算参考数 2" xfId="2993"/>
    <cellStyle name="差_测算结果汇总_财力性转移支付2010年预算参考数 2 2" xfId="2997"/>
    <cellStyle name="差_测算结果汇总_财力性转移支付2010年预算参考数 2 3" xfId="3000"/>
    <cellStyle name="差_测算结果汇总_财力性转移支付2010年预算参考数 2 4" xfId="1112"/>
    <cellStyle name="差_测算结果汇总_财力性转移支付2010年预算参考数 3" xfId="3002"/>
    <cellStyle name="差_测算结果汇总_财力性转移支付2010年预算参考数 4" xfId="3004"/>
    <cellStyle name="差_测算结果汇总_财力性转移支付2010年预算参考数 4 2" xfId="3008"/>
    <cellStyle name="差_测算结果汇总_财力性转移支付2010年预算参考数 5" xfId="3010"/>
    <cellStyle name="差_测算结果汇总_财力性转移支付2010年预算参考数 5 2" xfId="49"/>
    <cellStyle name="差_测算结果汇总_财力性转移支付2010年预算参考数 6" xfId="3012"/>
    <cellStyle name="差_测算结果汇总_财力性转移支付2010年预算参考数_表一" xfId="954"/>
    <cellStyle name="差_测算结果汇总_财政收支2015年预计及2016年代编预算表(债管)" xfId="1782"/>
    <cellStyle name="差_成本差异系数 2 2" xfId="3063"/>
    <cellStyle name="差_成本差异系数 2 3" xfId="2407"/>
    <cellStyle name="差_成本差异系数 2 4" xfId="1785"/>
    <cellStyle name="差_成本差异系数（含人口规模） 2 2" xfId="3472"/>
    <cellStyle name="差_成本差异系数（含人口规模） 2 2 2" xfId="2101"/>
    <cellStyle name="差_成本差异系数（含人口规模） 2 3" xfId="3477"/>
    <cellStyle name="差_成本差异系数（含人口规模） 2 3 2" xfId="3482"/>
    <cellStyle name="差_成本差异系数（含人口规模） 2 4" xfId="3485"/>
    <cellStyle name="差_成本差异系数（含人口规模） 4 2" xfId="3884"/>
    <cellStyle name="差_成本差异系数（含人口规模）_财力性转移支付2010年预算参考数 2" xfId="947"/>
    <cellStyle name="差_成本差异系数（含人口规模）_财力性转移支付2010年预算参考数 4" xfId="3592"/>
    <cellStyle name="差_成本差异系数（含人口规模）_财力性转移支付2010年预算参考数 5" xfId="160"/>
    <cellStyle name="差_成本差异系数（含人口规模）_财力性转移支付2010年预算参考数 6" xfId="606"/>
    <cellStyle name="差_成本差异系数（含人口规模）_财政收支2015年预计及2016年代编预算表(债管)" xfId="468"/>
    <cellStyle name="差_成本差异系数_Sheet1" xfId="2403"/>
    <cellStyle name="差_成本差异系数_表一" xfId="898"/>
    <cellStyle name="差_成本差异系数_财力性转移支付2010年预算参考数 2 4" xfId="989"/>
    <cellStyle name="差_成本差异系数_财力性转移支付2010年预算参考数 3" xfId="3859"/>
    <cellStyle name="差_成本差异系数_财力性转移支付2010年预算参考数 3 2" xfId="3862"/>
    <cellStyle name="差_城建部门_Sheet1" xfId="2923"/>
    <cellStyle name="差_城建部门_表一" xfId="3738"/>
    <cellStyle name="差_赤字12500(不超收) 2 2 2" xfId="944"/>
    <cellStyle name="差_处室切块指标余额——2015.5.9" xfId="2587"/>
    <cellStyle name="差_第五部分(才淼、饶永宏） 2 3 2" xfId="1285"/>
    <cellStyle name="差_第五部分(才淼、饶永宏） 5" xfId="3662"/>
    <cellStyle name="差_第五部分(才淼、饶永宏） 5 2" xfId="3664"/>
    <cellStyle name="差_第五部分(才淼、饶永宏） 6" xfId="3672"/>
    <cellStyle name="差_第一部分：综合全" xfId="3068"/>
    <cellStyle name="差_分科目情况 2 2" xfId="1388"/>
    <cellStyle name="差_分科目情况 2 2 2" xfId="721"/>
    <cellStyle name="差_分科目情况 2 3" xfId="1992"/>
    <cellStyle name="差_分科目情况 2 4" xfId="1799"/>
    <cellStyle name="差_分科目情况_含权责发生制 2 2" xfId="3940"/>
    <cellStyle name="差_分科目情况_含权责发生制 2 2 2" xfId="3945"/>
    <cellStyle name="差_分科目情况_含权责发生制 2 3" xfId="3949"/>
    <cellStyle name="差_分科目情况_含权责发生制 2 3 2" xfId="3137"/>
    <cellStyle name="差_分析缺口率 2 3" xfId="496"/>
    <cellStyle name="差_分析缺口率 2 3 2" xfId="506"/>
    <cellStyle name="差_分析缺口率 2 4" xfId="513"/>
    <cellStyle name="差_分析缺口率 3" xfId="3610"/>
    <cellStyle name="差_分析缺口率 5 2" xfId="3985"/>
    <cellStyle name="差_分析缺口率_财力性转移支付2010年预算参考数 2" xfId="1191"/>
    <cellStyle name="差_分析缺口率_财力性转移支付2010年预算参考数 2 2 2" xfId="2386"/>
    <cellStyle name="差_分析缺口率_财力性转移支付2010年预算参考数 3" xfId="2874"/>
    <cellStyle name="差_分析缺口率_财力性转移支付2010年预算参考数 3 2" xfId="2877"/>
    <cellStyle name="差_分析缺口率_财力性转移支付2010年预算参考数 4" xfId="2881"/>
    <cellStyle name="差_分析缺口率_财力性转移支付2010年预算参考数 4 2" xfId="2884"/>
    <cellStyle name="差_分析缺口率_财力性转移支付2010年预算参考数 5" xfId="2887"/>
    <cellStyle name="差_分析缺口率_财力性转移支付2010年预算参考数 5 2" xfId="3563"/>
    <cellStyle name="差_分析缺口率_财力性转移支付2010年预算参考数 6" xfId="3565"/>
    <cellStyle name="差_分析缺口率_财政收支2015年预计及2016年代编预算表(债管)" xfId="1904"/>
    <cellStyle name="差_分县成本差异系数_不含人员经费系数 3 2" xfId="3186"/>
    <cellStyle name="差_分县成本差异系数_不含人员经费系数 4" xfId="2358"/>
    <cellStyle name="差_分县成本差异系数_不含人员经费系数 5" xfId="1926"/>
    <cellStyle name="差_分县成本差异系数_不含人员经费系数 6" xfId="2232"/>
    <cellStyle name="差_分县成本差异系数_不含人员经费系数_Sheet1" xfId="1304"/>
    <cellStyle name="差_分县成本差异系数_不含人员经费系数_表一" xfId="946"/>
    <cellStyle name="差_分县成本差异系数_不含人员经费系数_财力性转移支付2010年预算参考数 2 2 2" xfId="38"/>
    <cellStyle name="差_分县成本差异系数_不含人员经费系数_财力性转移支付2010年预算参考数 2 3" xfId="1070"/>
    <cellStyle name="差_分县成本差异系数_不含人员经费系数_财力性转移支付2010年预算参考数 2 3 2" xfId="1864"/>
    <cellStyle name="差_分县成本差异系数_不含人员经费系数_财力性转移支付2010年预算参考数 3" xfId="364"/>
    <cellStyle name="差_分县成本差异系数_不含人员经费系数_财力性转移支付2010年预算参考数 5" xfId="2314"/>
    <cellStyle name="差_分县成本差异系数_不含人员经费系数_财力性转移支付2010年预算参考数 5 2" xfId="2318"/>
    <cellStyle name="差_分县成本差异系数_不含人员经费系数_财力性转移支付2010年预算参考数_Sheet1" xfId="1737"/>
    <cellStyle name="差_分县成本差异系数_不含人员经费系数_财力性转移支付2010年预算参考数_表一" xfId="2622"/>
    <cellStyle name="差_分县成本差异系数_财力性转移支付2010年预算参考数 2" xfId="2165"/>
    <cellStyle name="差_分县成本差异系数_财力性转移支付2010年预算参考数 2 2 2" xfId="2785"/>
    <cellStyle name="差_分县成本差异系数_财力性转移支付2010年预算参考数 2 4" xfId="2136"/>
    <cellStyle name="差_分县成本差异系数_财力性转移支付2010年预算参考数 3" xfId="2169"/>
    <cellStyle name="差_分县成本差异系数_财力性转移支付2010年预算参考数 3 2" xfId="3512"/>
    <cellStyle name="差_分县成本差异系数_财力性转移支付2010年预算参考数 4" xfId="2173"/>
    <cellStyle name="差_分县成本差异系数_财力性转移支付2010年预算参考数_表一" xfId="1955"/>
    <cellStyle name="差_分县成本差异系数_财政收支2015年预计及2016年代编预算表(债管)" xfId="1398"/>
    <cellStyle name="差_分县成本差异系数_民生政策最低支出需求 5" xfId="3323"/>
    <cellStyle name="差_分县成本差异系数_民生政策最低支出需求 5 2" xfId="3327"/>
    <cellStyle name="差_分县成本差异系数_民生政策最低支出需求 6" xfId="2859"/>
    <cellStyle name="差_分县成本差异系数_民生政策最低支出需求_Sheet1" xfId="392"/>
    <cellStyle name="差_分县成本差异系数_民生政策最低支出需求_表一" xfId="3159"/>
    <cellStyle name="差_分县成本差异系数_民生政策最低支出需求_财力性转移支付2010年预算参考数 2 2 2" xfId="2607"/>
    <cellStyle name="差_分县成本差异系数_民生政策最低支出需求_财力性转移支付2010年预算参考数 4" xfId="1020"/>
    <cellStyle name="差_分县成本差异系数_民生政策最低支出需求_财力性转移支付2010年预算参考数 5" xfId="3237"/>
    <cellStyle name="差_分县成本差异系数_民生政策最低支出需求_财力性转移支付2010年预算参考数 5 2" xfId="3241"/>
    <cellStyle name="差_分县成本差异系数_民生政策最低支出需求_财力性转移支付2010年预算参考数 6" xfId="3249"/>
    <cellStyle name="差_分县成本差异系数_民生政策最低支出需求_财力性转移支付2010年预算参考数_Sheet1" xfId="2207"/>
    <cellStyle name="差_附表" xfId="3470"/>
    <cellStyle name="差_附表 3 2" xfId="3194"/>
    <cellStyle name="差_附表_Sheet1" xfId="3896"/>
    <cellStyle name="差_附表_财力性转移支付2010年预算参考数" xfId="1911"/>
    <cellStyle name="差_附表_财力性转移支付2010年预算参考数 2" xfId="1914"/>
    <cellStyle name="差_附表_财力性转移支付2010年预算参考数 2 2" xfId="1917"/>
    <cellStyle name="差_附表_财力性转移支付2010年预算参考数 2 2 2" xfId="3574"/>
    <cellStyle name="差_附表_财力性转移支付2010年预算参考数 2 3" xfId="2227"/>
    <cellStyle name="差_附表_财力性转移支付2010年预算参考数 2 4" xfId="3900"/>
    <cellStyle name="差_附表_财力性转移支付2010年预算参考数 3" xfId="1921"/>
    <cellStyle name="差_附表_财力性转移支付2010年预算参考数 3 2" xfId="1923"/>
    <cellStyle name="差_附表_财力性转移支付2010年预算参考数 4" xfId="1927"/>
    <cellStyle name="差_附表_财力性转移支付2010年预算参考数 4 2" xfId="2238"/>
    <cellStyle name="差_附表_财力性转移支付2010年预算参考数 5" xfId="2247"/>
    <cellStyle name="差_附表_财力性转移支付2010年预算参考数 5 2" xfId="2252"/>
    <cellStyle name="差_附表_财力性转移支付2010年预算参考数 6" xfId="2257"/>
    <cellStyle name="差_附表2：2015年项目库分类汇总 - 汇总各处室 - 发小代1.21" xfId="219"/>
    <cellStyle name="差_附表2：2015年项目库分类汇总 - 汇总各处室 - 发小代1.21 2" xfId="175"/>
    <cellStyle name="差_附表2：2015年项目库分类汇总 - 汇总各处室 - 发小代1.21 2 3" xfId="2928"/>
    <cellStyle name="差_附表2：2015年项目库分类汇总 - 汇总各处室 - 发小代1.21 6" xfId="3648"/>
    <cellStyle name="差_附表2：2015年项目库分类汇总 - 汇总各处室 - 发小代1.21_财政收支2015年预计及2016年代编预算表(债管)" xfId="2973"/>
    <cellStyle name="差_附表2：2015年项目库分类汇总 - 汇总各处室 - 发小代1.27" xfId="1594"/>
    <cellStyle name="差_附表2：2015年项目库分类汇总 - 汇总各处室 - 发小代1.27 4" xfId="3603"/>
    <cellStyle name="差_附表2：2015年项目库分类汇总 - 汇总各处室 - 发小代1.27_表一" xfId="793"/>
    <cellStyle name="差_附表2：2015年项目库分类汇总 - 汇总各处室 - 发小代1.29" xfId="1964"/>
    <cellStyle name="差_附表2：2015年项目库分类汇总 - 汇总各处室 - 发小代1.29 2" xfId="1968"/>
    <cellStyle name="差_附表2：2015年项目库分类汇总 - 汇总各处室 - 发小代1.29 2 2" xfId="2484"/>
    <cellStyle name="差_附表2：2015年项目库分类汇总 - 汇总各处室 - 发小代1.29 6" xfId="3055"/>
    <cellStyle name="差_附表2：2015年项目库分类汇总 - 汇总各处室 - 发小代1.29_表一" xfId="137"/>
    <cellStyle name="差_公共财政一般性转移支付测算表0918" xfId="3724"/>
    <cellStyle name="差_公共财政专项转移支付测算表0918 2" xfId="1094"/>
    <cellStyle name="差_公共财政专项转移支付测算表0918 2 2" xfId="742"/>
    <cellStyle name="差_公共财政专项转移支付测算表0918 2 2 2" xfId="3460"/>
    <cellStyle name="差_公共财政专项转移支付测算表0918 2 3 2" xfId="3979"/>
    <cellStyle name="差_公共财政专项转移支付测算表0918 3" xfId="1096"/>
    <cellStyle name="差_含权责发生制" xfId="3229"/>
    <cellStyle name="差_含权责发生制 2 2 2" xfId="3775"/>
    <cellStyle name="差_含权责发生制 2 4" xfId="3986"/>
    <cellStyle name="差_含权责发生制_1 2" xfId="3695"/>
    <cellStyle name="差_含权责发生制_1 2 3" xfId="3207"/>
    <cellStyle name="差_行政(燃修费) 2 2" xfId="313"/>
    <cellStyle name="差_行政(燃修费) 2 2 2" xfId="69"/>
    <cellStyle name="差_行政(燃修费) 2 3" xfId="317"/>
    <cellStyle name="差_行政(燃修费) 2 3 2" xfId="324"/>
    <cellStyle name="差_行政(燃修费) 2 4" xfId="330"/>
    <cellStyle name="差_行政(燃修费) 3" xfId="3503"/>
    <cellStyle name="差_行政(燃修费) 3 2" xfId="372"/>
    <cellStyle name="差_行政(燃修费) 4 2" xfId="428"/>
    <cellStyle name="差_行政(燃修费) 5 2" xfId="467"/>
    <cellStyle name="差_行政(燃修费)_不含人员经费系数" xfId="163"/>
    <cellStyle name="差_行政(燃修费)_不含人员经费系数_Sheet1" xfId="1701"/>
    <cellStyle name="差_行政(燃修费)_不含人员经费系数_财力性转移支付2010年预算参考数" xfId="1540"/>
    <cellStyle name="差_行政(燃修费)_不含人员经费系数_财力性转移支付2010年预算参考数 2" xfId="1543"/>
    <cellStyle name="差_行政(燃修费)_不含人员经费系数_财力性转移支付2010年预算参考数 2 2" xfId="1547"/>
    <cellStyle name="差_行政(燃修费)_不含人员经费系数_财力性转移支付2010年预算参考数 3" xfId="1551"/>
    <cellStyle name="差_行政(燃修费)_不含人员经费系数_财力性转移支付2010年预算参考数 3 2" xfId="1555"/>
    <cellStyle name="差_行政(燃修费)_不含人员经费系数_财力性转移支付2010年预算参考数 4" xfId="1557"/>
    <cellStyle name="差_行政(燃修费)_不含人员经费系数_财力性转移支付2010年预算参考数 5 2" xfId="3545"/>
    <cellStyle name="差_行政(燃修费)_不含人员经费系数_财力性转移支付2010年预算参考数 6" xfId="1938"/>
    <cellStyle name="差_行政(燃修费)_财力性转移支付2010年预算参考数" xfId="3051"/>
    <cellStyle name="差_行政(燃修费)_财力性转移支付2010年预算参考数 2" xfId="3053"/>
    <cellStyle name="差_行政(燃修费)_财力性转移支付2010年预算参考数 4" xfId="2579"/>
    <cellStyle name="差_行政(燃修费)_财力性转移支付2010年预算参考数 5" xfId="3547"/>
    <cellStyle name="差_行政(燃修费)_财力性转移支付2010年预算参考数 5 2" xfId="3657"/>
    <cellStyle name="差_行政(燃修费)_财力性转移支付2010年预算参考数_Sheet1" xfId="3359"/>
    <cellStyle name="差_行政(燃修费)_财力性转移支付2010年预算参考数_表一" xfId="1337"/>
    <cellStyle name="差_行政(燃修费)_财力性转移支付2010年预算参考数_财政收支2015年预计及2016年代编预算表(债管)" xfId="2303"/>
    <cellStyle name="差_行政(燃修费)_财政收支2015年预计及2016年代编预算表(债管)" xfId="1131"/>
    <cellStyle name="差_行政(燃修费)_民生政策最低支出需求" xfId="142"/>
    <cellStyle name="差_行政(燃修费)_民生政策最低支出需求 2" xfId="972"/>
    <cellStyle name="差_行政(燃修费)_民生政策最低支出需求 2 2" xfId="539"/>
    <cellStyle name="差_行政(燃修费)_民生政策最低支出需求 2 2 2" xfId="3911"/>
    <cellStyle name="差_行政(燃修费)_民生政策最低支出需求 2 3" xfId="557"/>
    <cellStyle name="差_行政(燃修费)_民生政策最低支出需求 2 3 2" xfId="3915"/>
    <cellStyle name="差_行政(燃修费)_民生政策最低支出需求 2 4" xfId="3919"/>
    <cellStyle name="差_行政(燃修费)_民生政策最低支出需求 3" xfId="975"/>
    <cellStyle name="差_行政(燃修费)_民生政策最低支出需求 3 2" xfId="982"/>
    <cellStyle name="差_行政(燃修费)_民生政策最低支出需求 4" xfId="491"/>
    <cellStyle name="差_行政(燃修费)_民生政策最低支出需求 4 2" xfId="502"/>
    <cellStyle name="差_行政(燃修费)_民生政策最低支出需求 5" xfId="510"/>
    <cellStyle name="差_行政(燃修费)_民生政策最低支出需求_财力性转移支付2010年预算参考数 2 2 2" xfId="2068"/>
    <cellStyle name="差_行政(燃修费)_民生政策最低支出需求_财力性转移支付2010年预算参考数 2 4" xfId="1253"/>
    <cellStyle name="差_行政(燃修费)_民生政策最低支出需求_财力性转移支付2010年预算参考数_表一" xfId="1792"/>
    <cellStyle name="差_行政(燃修费)_县市旗测算-新科目（含人口规模效应）" xfId="2049"/>
    <cellStyle name="差_行政(燃修费)_县市旗测算-新科目（含人口规模效应） 2" xfId="902"/>
    <cellStyle name="差_行政(燃修费)_县市旗测算-新科目（含人口规模效应） 2 2" xfId="1677"/>
    <cellStyle name="差_行政(燃修费)_县市旗测算-新科目（含人口规模效应） 2 2 2" xfId="2056"/>
    <cellStyle name="差_行政(燃修费)_县市旗测算-新科目（含人口规模效应） 2 3" xfId="657"/>
    <cellStyle name="差_行政(燃修费)_县市旗测算-新科目（含人口规模效应） 2 3 2" xfId="2070"/>
    <cellStyle name="差_行政(燃修费)_县市旗测算-新科目（含人口规模效应） 2 4" xfId="663"/>
    <cellStyle name="差_行政(燃修费)_县市旗测算-新科目（含人口规模效应） 4" xfId="3608"/>
    <cellStyle name="差_行政(燃修费)_县市旗测算-新科目（含人口规模效应）_财力性转移支付2010年预算参考数 2 3 2" xfId="1773"/>
    <cellStyle name="差_行政(燃修费)_县市旗测算-新科目（含人口规模效应）_财力性转移支付2010年预算参考数 3" xfId="205"/>
    <cellStyle name="差_行政(燃修费)_县市旗测算-新科目（含人口规模效应）_财力性转移支付2010年预算参考数 5" xfId="2478"/>
    <cellStyle name="差_行政(燃修费)_县市旗测算-新科目（含人口规模效应）_财力性转移支付2010年预算参考数_Sheet1" xfId="1790"/>
    <cellStyle name="差_行政(燃修费)_县市旗测算-新科目（含人口规模效应）_财力性转移支付2010年预算参考数_表一" xfId="2840"/>
    <cellStyle name="差_行政（人员） 6" xfId="73"/>
    <cellStyle name="差_行政（人员）_表一" xfId="14"/>
    <cellStyle name="差_行政（人员）_不含人员经费系数 2 2" xfId="3683"/>
    <cellStyle name="差_行政（人员）_不含人员经费系数 3" xfId="3152"/>
    <cellStyle name="差_行政（人员）_不含人员经费系数 4 2" xfId="2564"/>
    <cellStyle name="差_行政（人员）_不含人员经费系数 5" xfId="3523"/>
    <cellStyle name="差_行政（人员）_不含人员经费系数 5 2" xfId="3527"/>
    <cellStyle name="差_行政（人员）_不含人员经费系数 6" xfId="3540"/>
    <cellStyle name="差_行政（人员）_不含人员经费系数_表一" xfId="1678"/>
    <cellStyle name="差_行政（人员）_不含人员经费系数_财力性转移支付2010年预算参考数" xfId="3797"/>
    <cellStyle name="差_行政（人员）_不含人员经费系数_财力性转移支付2010年预算参考数 2 2 2" xfId="3235"/>
    <cellStyle name="差_行政（人员）_不含人员经费系数_财力性转移支付2010年预算参考数 4 2" xfId="1441"/>
    <cellStyle name="差_行政（人员）_不含人员经费系数_财力性转移支付2010年预算参考数_表一" xfId="1766"/>
    <cellStyle name="差_行政（人员）_不含人员经费系数_财政收支2015年预计及2016年代编预算表(债管)" xfId="1725"/>
    <cellStyle name="差_行政（人员）_财力性转移支付2010年预算参考数" xfId="3042"/>
    <cellStyle name="差_行政（人员）_财力性转移支付2010年预算参考数 2" xfId="1729"/>
    <cellStyle name="差_行政（人员）_财力性转移支付2010年预算参考数 2 2" xfId="2602"/>
    <cellStyle name="差_行政（人员）_财力性转移支付2010年预算参考数 2 2 2" xfId="2604"/>
    <cellStyle name="差_行政（人员）_财力性转移支付2010年预算参考数 2 3" xfId="2606"/>
    <cellStyle name="差_行政（人员）_财力性转移支付2010年预算参考数 2 3 2" xfId="2610"/>
    <cellStyle name="差_行政（人员）_财力性转移支付2010年预算参考数 2 4" xfId="2612"/>
    <cellStyle name="差_行政（人员）_财力性转移支付2010年预算参考数 4" xfId="2765"/>
    <cellStyle name="差_行政（人员）_财力性转移支付2010年预算参考数 5" xfId="1165"/>
    <cellStyle name="差_行政（人员）_财力性转移支付2010年预算参考数 5 2" xfId="3850"/>
    <cellStyle name="差_行政（人员）_财力性转移支付2010年预算参考数_表一" xfId="3357"/>
    <cellStyle name="差_行政（人员）_财力性转移支付2010年预算参考数_财政收支2015年预计及2016年代编预算表(债管)" xfId="23"/>
    <cellStyle name="差_行政（人员）_民生政策最低支出需求" xfId="1180"/>
    <cellStyle name="差_行政（人员）_民生政策最低支出需求 2" xfId="3306"/>
    <cellStyle name="差_行政（人员）_民生政策最低支出需求 4" xfId="685"/>
    <cellStyle name="差_行政（人员）_民生政策最低支出需求 5" xfId="3621"/>
    <cellStyle name="差_行政（人员）_民生政策最低支出需求 6" xfId="59"/>
    <cellStyle name="差_行政（人员）_民生政策最低支出需求_表一" xfId="568"/>
    <cellStyle name="差_行政（人员）_民生政策最低支出需求_财力性转移支付2010年预算参考数 2" xfId="1399"/>
    <cellStyle name="差_行政（人员）_民生政策最低支出需求_财力性转移支付2010年预算参考数 2 2" xfId="1401"/>
    <cellStyle name="差_行政（人员）_民生政策最低支出需求_财力性转移支付2010年预算参考数 3" xfId="1404"/>
    <cellStyle name="差_行政（人员）_民生政策最低支出需求_财力性转移支付2010年预算参考数 3 2" xfId="1406"/>
    <cellStyle name="差_行政（人员）_民生政策最低支出需求_财力性转移支付2010年预算参考数 4" xfId="1408"/>
    <cellStyle name="差_行政（人员）_民生政策最低支出需求_财力性转移支付2010年预算参考数 5" xfId="1918"/>
    <cellStyle name="差_行政（人员）_民生政策最低支出需求_财力性转移支付2010年预算参考数 5 2" xfId="3575"/>
    <cellStyle name="差_行政（人员）_民生政策最低支出需求_财力性转移支付2010年预算参考数 6" xfId="2228"/>
    <cellStyle name="差_行政（人员）_民生政策最低支出需求_财力性转移支付2010年预算参考数_财政收支2015年预计及2016年代编预算表(债管)" xfId="2790"/>
    <cellStyle name="差_行政（人员）_县市旗测算-新科目（含人口规模效应）" xfId="116"/>
    <cellStyle name="差_行政（人员）_县市旗测算-新科目（含人口规模效应） 2 3 2" xfId="2947"/>
    <cellStyle name="差_行政（人员）_县市旗测算-新科目（含人口规模效应） 3" xfId="3442"/>
    <cellStyle name="差_行政（人员）_县市旗测算-新科目（含人口规模效应） 3 2" xfId="693"/>
    <cellStyle name="差_行政（人员）_县市旗测算-新科目（含人口规模效应） 4 2" xfId="1532"/>
    <cellStyle name="差_行政（人员）_县市旗测算-新科目（含人口规模效应）_财力性转移支付2010年预算参考数" xfId="3403"/>
    <cellStyle name="差_行政（人员）_县市旗测算-新科目（含人口规模效应）_财力性转移支付2010年预算参考数 2" xfId="3406"/>
    <cellStyle name="差_行政（人员）_县市旗测算-新科目（含人口规模效应）_财力性转移支付2010年预算参考数 2 2 2" xfId="535"/>
    <cellStyle name="差_行政（人员）_县市旗测算-新科目（含人口规模效应）_财力性转移支付2010年预算参考数 2 3 2" xfId="979"/>
    <cellStyle name="差_行政（人员）_县市旗测算-新科目（含人口规模效应）_财力性转移支付2010年预算参考数 3 2" xfId="3155"/>
    <cellStyle name="差_行政（人员）_县市旗测算-新科目（含人口规模效应）_财力性转移支付2010年预算参考数_表一" xfId="3712"/>
    <cellStyle name="差_行政公检法测算 2 2 2" xfId="211"/>
    <cellStyle name="差_行政公检法测算 4" xfId="348"/>
    <cellStyle name="差_行政公检法测算 4 2" xfId="987"/>
    <cellStyle name="差_行政公检法测算 5" xfId="998"/>
    <cellStyle name="差_行政公检法测算 6" xfId="527"/>
    <cellStyle name="差_行政公检法测算_不含人员经费系数" xfId="2616"/>
    <cellStyle name="差_行政公检法测算_不含人员经费系数_财力性转移支付2010年预算参考数 2 2" xfId="3630"/>
    <cellStyle name="差_行政公检法测算_不含人员经费系数_财力性转移支付2010年预算参考数 2 2 2" xfId="3635"/>
    <cellStyle name="差_行政公检法测算_不含人员经费系数_财力性转移支付2010年预算参考数 2 3" xfId="2461"/>
    <cellStyle name="差_行政公检法测算_不含人员经费系数_财力性转移支付2010年预算参考数 2 3 2" xfId="3637"/>
    <cellStyle name="差_行政公检法测算_不含人员经费系数_财力性转移支付2010年预算参考数 2 4" xfId="3639"/>
    <cellStyle name="差_行政公检法测算_不含人员经费系数_财力性转移支付2010年预算参考数 3" xfId="2378"/>
    <cellStyle name="差_行政公检法测算_不含人员经费系数_财力性转移支付2010年预算参考数 6" xfId="2085"/>
    <cellStyle name="差_行政公检法测算_财力性转移支付2010年预算参考数 2 2" xfId="827"/>
    <cellStyle name="差_行政公检法测算_财力性转移支付2010年预算参考数 2 2 2" xfId="834"/>
    <cellStyle name="差_行政公检法测算_财力性转移支付2010年预算参考数 2 3" xfId="799"/>
    <cellStyle name="差_行政公检法测算_财力性转移支付2010年预算参考数 2 3 2" xfId="808"/>
    <cellStyle name="差_行政公检法测算_财力性转移支付2010年预算参考数 2 4" xfId="812"/>
    <cellStyle name="差_行政公检法测算_财力性转移支付2010年预算参考数 3 2" xfId="864"/>
    <cellStyle name="差_行政公检法测算_财力性转移支付2010年预算参考数 4 2" xfId="887"/>
    <cellStyle name="差_行政公检法测算_财力性转移支付2010年预算参考数_表一" xfId="3114"/>
    <cellStyle name="差_行政公检法测算_财政收支2015年预计及2016年代编预算表(债管)" xfId="2758"/>
    <cellStyle name="差_行政公检法测算_民生政策最低支出需求 2 3 2" xfId="733"/>
    <cellStyle name="差_行政公检法测算_民生政策最低支出需求 4" xfId="2179"/>
    <cellStyle name="差_行政公检法测算_民生政策最低支出需求 4 2" xfId="2183"/>
    <cellStyle name="差_行政公检法测算_民生政策最低支出需求 5" xfId="2186"/>
    <cellStyle name="差_行政公检法测算_民生政策最低支出需求 5 2" xfId="2189"/>
    <cellStyle name="差_行政公检法测算_民生政策最低支出需求 6" xfId="1740"/>
    <cellStyle name="差_行政公检法测算_民生政策最低支出需求_表一" xfId="2729"/>
    <cellStyle name="差_行政公检法测算_民生政策最低支出需求_财力性转移支付2010年预算参考数 2" xfId="3971"/>
    <cellStyle name="差_行政公检法测算_民生政策最低支出需求_财力性转移支付2010年预算参考数 2 2" xfId="3975"/>
    <cellStyle name="差_行政公检法测算_民生政策最低支出需求_财力性转移支付2010年预算参考数 2 3" xfId="149"/>
    <cellStyle name="差_行政公检法测算_民生政策最低支出需求_财力性转移支付2010年预算参考数 2 3 2" xfId="350"/>
    <cellStyle name="差_行政公检法测算_民生政策最低支出需求_财力性转移支付2010年预算参考数 2 4" xfId="358"/>
    <cellStyle name="差_行政公检法测算_民生政策最低支出需求_财力性转移支付2010年预算参考数 3" xfId="3270"/>
    <cellStyle name="差_行政公检法测算_民生政策最低支出需求_财力性转移支付2010年预算参考数 3 2" xfId="3275"/>
    <cellStyle name="差_行政公检法测算_民生政策最低支出需求_财力性转移支付2010年预算参考数 4" xfId="3286"/>
    <cellStyle name="差_行政公检法测算_民生政策最低支出需求_财力性转移支付2010年预算参考数 4 2" xfId="3290"/>
    <cellStyle name="差_行政公检法测算_民生政策最低支出需求_财力性转移支付2010年预算参考数 5" xfId="3293"/>
    <cellStyle name="差_行政公检法测算_民生政策最低支出需求_财力性转移支付2010年预算参考数 5 2" xfId="3297"/>
    <cellStyle name="差_行政公检法测算_民生政策最低支出需求_财力性转移支付2010年预算参考数 6" xfId="3300"/>
    <cellStyle name="差_行政公检法测算_民生政策最低支出需求_财政收支2015年预计及2016年代编预算表(债管)" xfId="3861"/>
    <cellStyle name="差_行政公检法测算_县市旗测算-新科目（含人口规模效应）" xfId="135"/>
    <cellStyle name="差_行政公检法测算_县市旗测算-新科目（含人口规模效应） 2 2" xfId="2467"/>
    <cellStyle name="差_行政公检法测算_县市旗测算-新科目（含人口规模效应） 2 3" xfId="2470"/>
    <cellStyle name="差_行政公检法测算_县市旗测算-新科目（含人口规模效应） 3 2" xfId="859"/>
    <cellStyle name="差_行政公检法测算_县市旗测算-新科目（含人口规模效应） 5 2" xfId="1392"/>
    <cellStyle name="差_行政公检法测算_县市旗测算-新科目（含人口规模效应）_财力性转移支付2010年预算参考数 2 2" xfId="3756"/>
    <cellStyle name="差_行政公检法测算_县市旗测算-新科目（含人口规模效应）_财力性转移支付2010年预算参考数 2 2 2" xfId="882"/>
    <cellStyle name="差_行政公检法测算_县市旗测算-新科目（含人口规模效应）_财力性转移支付2010年预算参考数 2 3" xfId="3759"/>
    <cellStyle name="差_行政公检法测算_县市旗测算-新科目（含人口规模效应）_财力性转移支付2010年预算参考数 2 3 2" xfId="1536"/>
    <cellStyle name="差_行政公检法测算_县市旗测算-新科目（含人口规模效应）_财力性转移支付2010年预算参考数 2 4" xfId="3763"/>
    <cellStyle name="差_行政公检法测算_县市旗测算-新科目（含人口规模效应）_财力性转移支付2010年预算参考数 5 2" xfId="3752"/>
    <cellStyle name="差_行政公检法测算_县市旗测算-新科目（含人口规模效应）_财力性转移支付2010年预算参考数_财政收支2015年预计及2016年代编预算表(债管)" xfId="3903"/>
    <cellStyle name="差_河南 缺口县区测算(地方填报) 2" xfId="1430"/>
    <cellStyle name="差_河南 缺口县区测算(地方填报) 2 2" xfId="553"/>
    <cellStyle name="差_河南 缺口县区测算(地方填报) 2 2 2" xfId="3912"/>
    <cellStyle name="差_河南 缺口县区测算(地方填报) 2 3" xfId="3916"/>
    <cellStyle name="差_河南 缺口县区测算(地方填报) 2 3 2" xfId="1369"/>
    <cellStyle name="差_河南 缺口县区测算(地方填报) 3" xfId="1435"/>
    <cellStyle name="差_河南 缺口县区测算(地方填报) 3 2" xfId="1439"/>
    <cellStyle name="差_河南 缺口县区测算(地方填报) 4" xfId="1442"/>
    <cellStyle name="差_河南 缺口县区测算(地方填报) 4 2" xfId="1446"/>
    <cellStyle name="差_河南 缺口县区测算(地方填报) 5" xfId="1453"/>
    <cellStyle name="差_河南 缺口县区测算(地方填报)_财力性转移支付2010年预算参考数 2 3 2" xfId="3551"/>
    <cellStyle name="差_河南 缺口县区测算(地方填报)_财力性转移支付2010年预算参考数 3 2" xfId="1452"/>
    <cellStyle name="差_河南 缺口县区测算(地方填报)_财力性转移支付2010年预算参考数 5 2" xfId="3736"/>
    <cellStyle name="差_河南 缺口县区测算(地方填报)_财政收支2015年预计及2016年代编预算表(债管)" xfId="2375"/>
    <cellStyle name="差_河南 缺口县区测算(地方填报白)" xfId="2369"/>
    <cellStyle name="差_河南 缺口县区测算(地方填报白) 2" xfId="959"/>
    <cellStyle name="差_河南 缺口县区测算(地方填报白) 2 2" xfId="115"/>
    <cellStyle name="差_河南 缺口县区测算(地方填报白) 2 3" xfId="87"/>
    <cellStyle name="差_河南 缺口县区测算(地方填报白) 2 4" xfId="129"/>
    <cellStyle name="差_河南 缺口县区测算(地方填报白) 3" xfId="963"/>
    <cellStyle name="差_河南 缺口县区测算(地方填报白) 3 2" xfId="1340"/>
    <cellStyle name="差_河南 缺口县区测算(地方填报白) 4 2" xfId="1522"/>
    <cellStyle name="差_河南 缺口县区测算(地方填报白) 5" xfId="3969"/>
    <cellStyle name="差_河南 缺口县区测算(地方填报白) 5 2" xfId="1720"/>
    <cellStyle name="差_河南 缺口县区测算(地方填报白) 6" xfId="622"/>
    <cellStyle name="差_河南 缺口县区测算(地方填报白)_表一" xfId="2951"/>
    <cellStyle name="差_河南 缺口县区测算(地方填报白)_财力性转移支付2010年预算参考数 2 2" xfId="1450"/>
    <cellStyle name="差_河南 缺口县区测算(地方填报白)_财力性转移支付2010年预算参考数 4 2" xfId="3733"/>
    <cellStyle name="差_核定人数对比" xfId="2619"/>
    <cellStyle name="差_核定人数对比 2" xfId="2623"/>
    <cellStyle name="差_核定人数对比 2 4" xfId="257"/>
    <cellStyle name="差_核定人数对比 3" xfId="1383"/>
    <cellStyle name="差_核定人数对比_Sheet1" xfId="3852"/>
    <cellStyle name="差_核定人数对比_表一" xfId="2241"/>
    <cellStyle name="差_核定人数对比_财力性转移支付2010年预算参考数 4 2" xfId="2424"/>
    <cellStyle name="差_核定人数对比_财力性转移支付2010年预算参考数 5" xfId="3015"/>
    <cellStyle name="差_核定人数对比_财力性转移支付2010年预算参考数 5 2" xfId="3017"/>
    <cellStyle name="差_核定人数对比_财力性转移支付2010年预算参考数 6" xfId="3021"/>
    <cellStyle name="差_核定人数对比_财力性转移支付2010年预算参考数_Sheet1" xfId="2341"/>
    <cellStyle name="差_核定人数对比_财力性转移支付2010年预算参考数_表一" xfId="653"/>
    <cellStyle name="差_核定人数下发表" xfId="2390"/>
    <cellStyle name="差_核定人数下发表 2 3 2" xfId="2155"/>
    <cellStyle name="差_核定人数下发表 2 4" xfId="2615"/>
    <cellStyle name="差_核定人数下发表_表一" xfId="1823"/>
    <cellStyle name="差_核定人数下发表_财力性转移支付2010年预算参考数" xfId="2506"/>
    <cellStyle name="差_核定人数下发表_财力性转移支付2010年预算参考数 2 2" xfId="2310"/>
    <cellStyle name="差_核定人数下发表_财力性转移支付2010年预算参考数_财政收支2015年预计及2016年代编预算表(债管)" xfId="1416"/>
    <cellStyle name="差_汇总 2 2 2" xfId="2979"/>
    <cellStyle name="差_汇总 2 3 2" xfId="2986"/>
    <cellStyle name="差_汇总 4 2" xfId="3520"/>
    <cellStyle name="差_汇总 6" xfId="3633"/>
    <cellStyle name="差_汇总_Sheet1" xfId="1863"/>
    <cellStyle name="差_汇总_财力性转移支付2010年预算参考数 5" xfId="854"/>
    <cellStyle name="差_汇总_财力性转移支付2010年预算参考数_Sheet1" xfId="1835"/>
    <cellStyle name="差_汇总_财政收支2015年预计及2016年代编预算表(债管)" xfId="2995"/>
    <cellStyle name="差_汇总表" xfId="3599"/>
    <cellStyle name="差_汇总表 2" xfId="1149"/>
    <cellStyle name="差_汇总表 2 2" xfId="690"/>
    <cellStyle name="差_汇总表 2 2 2" xfId="3318"/>
    <cellStyle name="差_汇总表 2 3" xfId="2425"/>
    <cellStyle name="差_汇总表 2 4" xfId="2427"/>
    <cellStyle name="差_汇总表 3" xfId="1151"/>
    <cellStyle name="差_汇总表 3 2" xfId="1467"/>
    <cellStyle name="差_汇总表 4" xfId="2034"/>
    <cellStyle name="差_汇总表 5 2" xfId="2458"/>
    <cellStyle name="差_汇总表_财力性转移支付2010年预算参考数" xfId="3913"/>
    <cellStyle name="差_汇总表_财力性转移支付2010年预算参考数 2 3" xfId="3778"/>
    <cellStyle name="差_汇总表_财力性转移支付2010年预算参考数 2 3 2" xfId="1668"/>
    <cellStyle name="差_汇总表_财力性转移支付2010年预算参考数 2 4" xfId="2743"/>
    <cellStyle name="差_汇总表_财力性转移支付2010年预算参考数 3" xfId="3037"/>
    <cellStyle name="差_汇总表_财力性转移支付2010年预算参考数 4" xfId="3043"/>
    <cellStyle name="差_汇总表_财力性转移支付2010年预算参考数 4 2" xfId="1730"/>
    <cellStyle name="差_汇总表_财力性转移支付2010年预算参考数 5" xfId="2554"/>
    <cellStyle name="差_汇总表_财力性转移支付2010年预算参考数 5 2" xfId="2559"/>
    <cellStyle name="差_汇总表_财力性转移支付2010年预算参考数 6" xfId="2562"/>
    <cellStyle name="差_汇总表_财力性转移支付2010年预算参考数_Sheet1" xfId="3070"/>
    <cellStyle name="差_汇总表_财政收支2015年预计及2016年代编预算表(债管)" xfId="290"/>
    <cellStyle name="差_汇总表4 5" xfId="2214"/>
    <cellStyle name="差_汇总表4 5 2" xfId="3400"/>
    <cellStyle name="差_汇总表4 6" xfId="3993"/>
    <cellStyle name="差_汇总表4_表一" xfId="2620"/>
    <cellStyle name="差_汇总表4_财力性转移支付2010年预算参考数" xfId="1483"/>
    <cellStyle name="差_汇总表4_财力性转移支付2010年预算参考数 2" xfId="3310"/>
    <cellStyle name="差_汇总表4_财力性转移支付2010年预算参考数 3 2" xfId="2702"/>
    <cellStyle name="差_汇总表4_财力性转移支付2010年预算参考数 5 2" xfId="1818"/>
    <cellStyle name="差_汇总表4_财力性转移支付2010年预算参考数_Sheet1" xfId="8"/>
    <cellStyle name="差_汇总表4_财政收支2015年预计及2016年代编预算表(债管)" xfId="2515"/>
    <cellStyle name="差_汇总-县级财政报表附表" xfId="763"/>
    <cellStyle name="差_汇总-县级财政报表附表 2" xfId="3593"/>
    <cellStyle name="差_汇总-县级财政报表附表 2 3 2" xfId="2933"/>
    <cellStyle name="差_汇总-县级财政报表附表 3" xfId="161"/>
    <cellStyle name="差_汇总-县级财政报表附表 4" xfId="607"/>
    <cellStyle name="差_汇总-县级财政报表附表 5" xfId="612"/>
    <cellStyle name="差_汇总-县级财政报表附表_表一" xfId="3858"/>
    <cellStyle name="差_检验表（调整后）" xfId="678"/>
    <cellStyle name="差_检验表（调整后）_Sheet1" xfId="3283"/>
    <cellStyle name="差_检验表_表一" xfId="2895"/>
    <cellStyle name="差_检验表_财政收支2015年预计及2016年代编预算表(债管)" xfId="2480"/>
    <cellStyle name="差_教育(按照总人口测算）—20080416 3" xfId="1292"/>
    <cellStyle name="差_教育(按照总人口测算）—20080416 3 2" xfId="1296"/>
    <cellStyle name="差_教育(按照总人口测算）—20080416 4" xfId="1300"/>
    <cellStyle name="差_教育(按照总人口测算）—20080416 4 2" xfId="1305"/>
    <cellStyle name="差_教育(按照总人口测算）—20080416 5" xfId="1311"/>
    <cellStyle name="差_教育(按照总人口测算）—20080416 6" xfId="1317"/>
    <cellStyle name="差_教育(按照总人口测算）—20080416_不含人员经费系数 6" xfId="772"/>
    <cellStyle name="差_教育(按照总人口测算）—20080416_不含人员经费系数_Sheet1" xfId="264"/>
    <cellStyle name="差_教育(按照总人口测算）—20080416_不含人员经费系数_财力性转移支付2010年预算参考数 2 2 2" xfId="3869"/>
    <cellStyle name="差_教育(按照总人口测算）—20080416_不含人员经费系数_财力性转移支付2010年预算参考数 4" xfId="3090"/>
    <cellStyle name="差_教育(按照总人口测算）—20080416_不含人员经费系数_财力性转移支付2010年预算参考数 5" xfId="739"/>
    <cellStyle name="差_教育(按照总人口测算）—20080416_不含人员经费系数_财力性转移支付2010年预算参考数_Sheet1" xfId="2142"/>
    <cellStyle name="差_教育(按照总人口测算）—20080416_不含人员经费系数_财力性转移支付2010年预算参考数_表一" xfId="1517"/>
    <cellStyle name="差_教育(按照总人口测算）—20080416_不含人员经费系数_财政收支2015年预计及2016年代编预算表(债管)" xfId="3481"/>
    <cellStyle name="差_教育(按照总人口测算）—20080416_财力性转移支付2010年预算参考数 2 2 2" xfId="2655"/>
    <cellStyle name="差_教育(按照总人口测算）—20080416_财力性转移支付2010年预算参考数 2 3" xfId="833"/>
    <cellStyle name="差_教育(按照总人口测算）—20080416_财力性转移支付2010年预算参考数 2 3 2" xfId="2364"/>
    <cellStyle name="差_教育(按照总人口测算）—20080416_民生政策最低支出需求_财力性转移支付2010年预算参考数_财政收支2015年预计及2016年代编预算表(债管)" xfId="2249"/>
    <cellStyle name="差_教育(按照总人口测算）—20080416_县市旗测算-新科目（含人口规模效应）_Sheet1" xfId="866"/>
    <cellStyle name="差_民生政策最低支出需求" xfId="3432"/>
    <cellStyle name="差_民生政策最低支出需求_财力性转移支付2010年预算参考数 2 4" xfId="3097"/>
    <cellStyle name="差_农林水和城市维护标准支出20080505－县区合计 2 3" xfId="3079"/>
    <cellStyle name="差_农林水和城市维护标准支出20080505－县区合计_不含人员经费系数 2" xfId="3031"/>
    <cellStyle name="差_农林水和城市维护标准支出20080505－县区合计_不含人员经费系数 2 2 2" xfId="3812"/>
    <cellStyle name="差_农林水和城市维护标准支出20080505－县区合计_财力性转移支付2010年预算参考数 2 4" xfId="2528"/>
    <cellStyle name="差_农林水和城市维护标准支出20080505－县区合计_民生政策最低支出需求" xfId="321"/>
    <cellStyle name="差_农林水和城市维护标准支出20080505－县区合计_民生政策最低支出需求_财力性转移支付2010年预算参考数_表一" xfId="2008"/>
    <cellStyle name="差_农林水和城市维护标准支出20080505－县区合计_县市旗测算-新科目（含人口规模效应） 2" xfId="3036"/>
    <cellStyle name="差_农林水和城市维护标准支出20080505－县区合计_县市旗测算-新科目（含人口规模效应） 3" xfId="3041"/>
    <cellStyle name="差_农林水和城市维护标准支出20080505－县区合计_县市旗测算-新科目（含人口规模效应） 3 2" xfId="1728"/>
    <cellStyle name="差_农林水和城市维护标准支出20080505－县区合计_县市旗测算-新科目（含人口规模效应） 4" xfId="2553"/>
    <cellStyle name="差_农林水和城市维护标准支出20080505－县区合计_县市旗测算-新科目（含人口规模效应） 4 2" xfId="2558"/>
    <cellStyle name="差_农林水和城市维护标准支出20080505－县区合计_县市旗测算-新科目（含人口规模效应） 5" xfId="2561"/>
    <cellStyle name="差_农林水和城市维护标准支出20080505－县区合计_县市旗测算-新科目（含人口规模效应）_财力性转移支付2010年预算参考数 2 2 2" xfId="1511"/>
    <cellStyle name="差_平邑 2 2 2" xfId="2120"/>
    <cellStyle name="差_平邑 5" xfId="2011"/>
    <cellStyle name="差_平邑 6" xfId="155"/>
    <cellStyle name="差_其他部门(按照总人口测算）—20080416 2 3" xfId="701"/>
    <cellStyle name="差_其他部门(按照总人口测算）—20080416 2 3 2" xfId="1012"/>
    <cellStyle name="差_其他部门(按照总人口测算）—20080416 2 4" xfId="1216"/>
    <cellStyle name="差_其他部门(按照总人口测算）—20080416 5" xfId="2962"/>
    <cellStyle name="差_其他部门(按照总人口测算）—20080416_不含人员经费系数_Sheet1" xfId="2377"/>
    <cellStyle name="差_青海 缺口县区测算(地方填报) 2" xfId="3224"/>
    <cellStyle name="差_青海 缺口县区测算(地方填报) 2 2" xfId="3226"/>
    <cellStyle name="差_青海 缺口县区测算(地方填报) 2 4" xfId="20"/>
    <cellStyle name="差_青海 缺口县区测算(地方填报) 3" xfId="1548"/>
    <cellStyle name="差_青海 缺口县区测算(地方填报)_财力性转移支付2010年预算参考数 2 4" xfId="2628"/>
    <cellStyle name="差_缺口县区测算 2" xfId="2764"/>
    <cellStyle name="差_缺口县区测算 3" xfId="1164"/>
    <cellStyle name="差_缺口县区测算 3 2" xfId="3849"/>
    <cellStyle name="差_缺口县区测算（11.13） 2 2" xfId="2287"/>
    <cellStyle name="差_缺口县区测算（11.13）_财力性转移支付2010年预算参考数_表一" xfId="126"/>
    <cellStyle name="差_缺口县区测算(按核定人数) 2" xfId="1849"/>
    <cellStyle name="差_缺口县区测算(按核定人数) 3" xfId="1852"/>
    <cellStyle name="差_缺口县区测算(按核定人数) 3 2" xfId="3669"/>
    <cellStyle name="差_缺口县区测算(按核定人数) 4" xfId="1856"/>
    <cellStyle name="差_缺口县区测算(按核定人数)_财力性转移支付2010年预算参考数_Sheet1" xfId="1350"/>
    <cellStyle name="差_人代会：2015年一般公共预算表格（24张）最新_（南澳县）财政收支2015年预计及2016年代编预算表" xfId="3121"/>
    <cellStyle name="差_人代会：2015年一般公共预算表格（24张）最新_第三次上报潮南财政收支2015年预计及2016年代编预算表" xfId="255"/>
    <cellStyle name="差_人员工资和公用经费_表一" xfId="1056"/>
    <cellStyle name="差_人员工资和公用经费2 2" xfId="3981"/>
    <cellStyle name="差_人员工资和公用经费2_财力性转移支付2010年预算参考数 2 3" xfId="1051"/>
    <cellStyle name="差_人员工资和公用经费2_财力性转移支付2010年预算参考数 2 3 2" xfId="3873"/>
    <cellStyle name="差_人员工资和公用经费2_财力性转移支付2010年预算参考数 2 4" xfId="3877"/>
    <cellStyle name="差_人员工资和公用经费2_财力性转移支付2010年预算参考数 6" xfId="3922"/>
    <cellStyle name="差_人员工资和公用经费3 5" xfId="1954"/>
    <cellStyle name="差_人员工资和公用经费3 5 2" xfId="1844"/>
    <cellStyle name="差_人员工资和公用经费3_财政收支2015年预计及2016年代编预算表(债管)" xfId="3383"/>
    <cellStyle name="差_山东省民生支出标准 2 4" xfId="3808"/>
    <cellStyle name="差_山东省民生支出标准_表一" xfId="3213"/>
    <cellStyle name="差_山东省民生支出标准_财力性转移支付2010年预算参考数" xfId="2281"/>
    <cellStyle name="差_市辖区测算20080510_不含人员经费系数_财力性转移支付2010年预算参考数 2" xfId="1957"/>
    <cellStyle name="差_市辖区测算20080510_不含人员经费系数_财力性转移支付2010年预算参考数 2 2" xfId="1960"/>
    <cellStyle name="差_市辖区测算20080510_不含人员经费系数_财力性转移支付2010年预算参考数 2 2 2" xfId="1965"/>
    <cellStyle name="差_市辖区测算20080510_不含人员经费系数_财力性转移支付2010年预算参考数 2 3" xfId="1983"/>
    <cellStyle name="差_市辖区测算20080510_不含人员经费系数_财力性转移支付2010年预算参考数 2 3 2" xfId="1986"/>
    <cellStyle name="差_市辖区测算20080510_不含人员经费系数_财力性转移支付2010年预算参考数 2 4" xfId="221"/>
    <cellStyle name="差_市辖区测算20080510_民生政策最低支出需求 2 3 2" xfId="3257"/>
    <cellStyle name="差_市辖区测算20080510_县市旗测算-新科目（含人口规模效应）_财力性转移支付2010年预算参考数_表一" xfId="3385"/>
    <cellStyle name="差_市辖区测算-新科目（20080626） 5" xfId="953"/>
    <cellStyle name="差_市辖区测算-新科目（20080626）_表一" xfId="2272"/>
    <cellStyle name="差_市辖区测算-新科目（20080626）_不含人员经费系数" xfId="520"/>
    <cellStyle name="差_市辖区测算-新科目（20080626）_不含人员经费系数 2" xfId="1697"/>
    <cellStyle name="差_市辖区测算-新科目（20080626）_不含人员经费系数_Sheet1" xfId="876"/>
    <cellStyle name="差_市辖区测算-新科目（20080626）_民生政策最低支出需求 2 3 2" xfId="3989"/>
    <cellStyle name="差_市辖区测算-新科目（20080626）_县市旗测算-新科目（含人口规模效应）_财力性转移支付2010年预算参考数" xfId="787"/>
    <cellStyle name="差_市辖区测算-新科目（20080626）_县市旗测算-新科目（含人口规模效应）_财力性转移支付2010年预算参考数 2" xfId="1107"/>
    <cellStyle name="差_市辖区测算-新科目（20080626）_县市旗测算-新科目（含人口规模效应）_财力性转移支付2010年预算参考数 2 2" xfId="1109"/>
    <cellStyle name="差_市辖区测算-新科目（20080626）_县市旗测算-新科目（含人口规模效应）_财力性转移支付2010年预算参考数 3" xfId="619"/>
    <cellStyle name="差_市辖区测算-新科目（20080626）_县市旗测算-新科目（含人口规模效应）_财力性转移支付2010年预算参考数 3 2" xfId="1115"/>
    <cellStyle name="差_市辖区测算-新科目（20080626）_县市旗测算-新科目（含人口规模效应）_财力性转移支付2010年预算参考数 4" xfId="629"/>
    <cellStyle name="差_市辖区测算-新科目（20080626）_县市旗测算-新科目（含人口规模效应）_财力性转移支付2010年预算参考数 6" xfId="2518"/>
    <cellStyle name="差_卫生(按照总人口测算）—20080416_不含人员经费系数_财力性转移支付2010年预算参考数 2" xfId="3581"/>
    <cellStyle name="差_卫生(按照总人口测算）—20080416_不含人员经费系数_财力性转移支付2010年预算参考数 2 2" xfId="3586"/>
    <cellStyle name="差_卫生(按照总人口测算）—20080416_不含人员经费系数_财力性转移支付2010年预算参考数 3" xfId="3590"/>
    <cellStyle name="差_卫生(按照总人口测算）—20080416_不含人员经费系数_财力性转移支付2010年预算参考数 4" xfId="1426"/>
    <cellStyle name="差_卫生(按照总人口测算）—20080416_不含人员经费系数_财力性转移支付2010年预算参考数 4 2" xfId="3449"/>
    <cellStyle name="差_卫生(按照总人口测算）—20080416_不含人员经费系数_财力性转移支付2010年预算参考数 6" xfId="3158"/>
    <cellStyle name="差_卫生(按照总人口测算）—20080416_民生政策最低支出需求 6" xfId="1146"/>
    <cellStyle name="差_卫生(按照总人口测算）—20080416_民生政策最低支出需求_Sheet1" xfId="1731"/>
    <cellStyle name="差_卫生(按照总人口测算）—20080416_民生政策最低支出需求_表一" xfId="2340"/>
    <cellStyle name="差_卫生(按照总人口测算）—20080416_民生政策最低支出需求_财力性转移支付2010年预算参考数 4 2" xfId="3233"/>
    <cellStyle name="差_卫生(按照总人口测算）—20080416_县市旗测算-新科目（含人口规模效应）_表一" xfId="2792"/>
    <cellStyle name="差_卫生(按照总人口测算）—20080416_县市旗测算-新科目（含人口规模效应）_财力性转移支付2010年预算参考数 3 2" xfId="3583"/>
    <cellStyle name="差_卫生部门_财力性转移支付2010年预算参考数 5" xfId="1354"/>
    <cellStyle name="差_卫生部门_财力性转移支付2010年预算参考数 5 2" xfId="1356"/>
    <cellStyle name="差_卫生部门_财力性转移支付2010年预算参考数 6" xfId="1359"/>
    <cellStyle name="差_卫生部门_财力性转移支付2010年预算参考数_Sheet1" xfId="1179"/>
    <cellStyle name="差_文体广播部门_财政收支2015年预计及2016年代编预算表(债管)" xfId="3534"/>
    <cellStyle name="差_文体广播事业(按照总人口测算）—20080416 2 3" xfId="2391"/>
    <cellStyle name="差_文体广播事业(按照总人口测算）—20080416 5" xfId="1750"/>
    <cellStyle name="差_文体广播事业(按照总人口测算）—20080416 6" xfId="3369"/>
    <cellStyle name="差_文体广播事业(按照总人口测算）—20080416_不含人员经费系数 2 3" xfId="1384"/>
    <cellStyle name="差_文体广播事业(按照总人口测算）—20080416_不含人员经费系数_财力性转移支付2010年预算参考数 2 3 2" xfId="2450"/>
    <cellStyle name="差_文体广播事业(按照总人口测算）—20080416_不含人员经费系数_财力性转移支付2010年预算参考数_财政收支2015年预计及2016年代编预算表(债管)" xfId="3456"/>
    <cellStyle name="差_文体广播事业(按照总人口测算）—20080416_财力性转移支付2010年预算参考数_财政收支2015年预计及2016年代编预算表(债管)" xfId="2675"/>
    <cellStyle name="差_文体广播事业(按照总人口测算）—20080416_民生政策最低支出需求_财力性转移支付2010年预算参考数 2 2" xfId="2948"/>
    <cellStyle name="差_文体广播事业(按照总人口测算）—20080416_民生政策最低支出需求_财力性转移支付2010年预算参考数 2 4" xfId="1706"/>
    <cellStyle name="差_文体广播事业(按照总人口测算）—20080416_民生政策最低支出需求_财力性转移支付2010年预算参考数_Sheet1" xfId="3434"/>
    <cellStyle name="差_文体广播事业(按照总人口测算）—20080416_县市旗测算-新科目（含人口规模效应）_财力性转移支付2010年预算参考数 6" xfId="2507"/>
    <cellStyle name="差_县区合并测算20080421_不含人员经费系数_财力性转移支付2010年预算参考数_财政收支2015年预计及2016年代编预算表(债管)" xfId="604"/>
    <cellStyle name="差_县区合并测算20080421_民生政策最低支出需求 2 2" xfId="2253"/>
    <cellStyle name="差_县区合并测算20080421_民生政策最低支出需求_财力性转移支付2010年预算参考数" xfId="1380"/>
    <cellStyle name="差_县区合并测算20080421_民生政策最低支出需求_财力性转移支付2010年预算参考数 5" xfId="3708"/>
    <cellStyle name="差_县区合并测算20080421_民生政策最低支出需求_财力性转移支付2010年预算参考数_财政收支2015年预计及2016年代编预算表(债管)" xfId="968"/>
    <cellStyle name="差_县区合并测算20080421_县市旗测算-新科目（含人口规模效应） 2 4" xfId="1080"/>
    <cellStyle name="差_县区合并测算20080421_县市旗测算-新科目（含人口规模效应）_财政收支2015年预计及2016年代编预算表(债管)" xfId="2984"/>
    <cellStyle name="差_县区合并测算20080423(按照各省比重）" xfId="662"/>
    <cellStyle name="差_县区合并测算20080423(按照各省比重） 2 4" xfId="2495"/>
    <cellStyle name="差_县区合并测算20080423(按照各省比重） 3 2" xfId="628"/>
    <cellStyle name="差_县区合并测算20080423(按照各省比重）_不含人员经费系数_财力性转移支付2010年预算参考数" xfId="957"/>
    <cellStyle name="差_县区合并测算20080423(按照各省比重）_不含人员经费系数_财力性转移支付2010年预算参考数 2" xfId="114"/>
    <cellStyle name="差_县区合并测算20080423(按照各省比重）_不含人员经费系数_财力性转移支付2010年预算参考数 3" xfId="86"/>
    <cellStyle name="差_县区合并测算20080423(按照各省比重）_不含人员经费系数_财力性转移支付2010年预算参考数 4" xfId="128"/>
    <cellStyle name="差_县区合并测算20080423(按照各省比重）_不含人员经费系数_财力性转移支付2010年预算参考数 6" xfId="133"/>
    <cellStyle name="差_县区合并测算20080423(按照各省比重）_不含人员经费系数_财力性转移支付2010年预算参考数_财政收支2015年预计及2016年代编预算表(债管)" xfId="213"/>
    <cellStyle name="差_县区合并测算20080423(按照各省比重）_民生政策最低支出需求 5 2" xfId="2972"/>
    <cellStyle name="差_县区合并测算20080423(按照各省比重）_民生政策最低支出需求_财力性转移支付2010年预算参考数 2 2 2" xfId="2152"/>
    <cellStyle name="差_县区合并测算20080423(按照各省比重）_县市旗测算-新科目（含人口规模效应）_财力性转移支付2010年预算参考数 3 2" xfId="3737"/>
    <cellStyle name="差_县市旗测算20080508_不含人员经费系数 2 3" xfId="1757"/>
    <cellStyle name="差_县市旗测算20080508_不含人员经费系数_财力性转移支付2010年预算参考数 2 3 2" xfId="3654"/>
    <cellStyle name="差_县市旗测算20080508_财力性转移支付2010年预算参考数 2" xfId="792"/>
    <cellStyle name="差_县市旗测算20080508_财力性转移支付2010年预算参考数 3 2" xfId="397"/>
    <cellStyle name="差_县市旗测算20080508_民生政策最低支出需求_财力性转移支付2010年预算参考数_Sheet1" xfId="2927"/>
    <cellStyle name="差_县市旗测算20080508_县市旗测算-新科目（含人口规模效应） 2 3 2" xfId="2890"/>
    <cellStyle name="差_县市旗测算20080508_县市旗测算-新科目（含人口规模效应）_财力性转移支付2010年预算参考数 2 2 2" xfId="3351"/>
    <cellStyle name="差_县市旗测算-新科目（20080626）_Sheet1" xfId="1325"/>
    <cellStyle name="差_县市旗测算-新科目（20080626）_不含人员经费系数 3 2" xfId="2141"/>
    <cellStyle name="差_县市旗测算-新科目（20080626）_不含人员经费系数_财力性转移支付2010年预算参考数" xfId="493"/>
    <cellStyle name="差_县市旗测算-新科目（20080626）_不含人员经费系数_财力性转移支付2010年预算参考数 2" xfId="504"/>
    <cellStyle name="差_县市旗测算-新科目（20080626）_不含人员经费系数_财力性转移支付2010年预算参考数 3" xfId="1448"/>
    <cellStyle name="差_县市旗测算-新科目（20080626）_财力性转移支付2010年预算参考数 6" xfId="1114"/>
    <cellStyle name="差_县市旗测算-新科目（20080626）_民生政策最低支出需求_财力性转移支付2010年预算参考数 2 2" xfId="1366"/>
    <cellStyle name="差_县市旗测算-新科目（20080626）_民生政策最低支出需求_财力性转移支付2010年预算参考数 2 2 2" xfId="3788"/>
    <cellStyle name="差_县市旗测算-新科目（20080626）_民生政策最低支出需求_财力性转移支付2010年预算参考数 2 3" xfId="3790"/>
    <cellStyle name="差_县市旗测算-新科目（20080626）_民生政策最低支出需求_财力性转移支付2010年预算参考数 2 3 2" xfId="2001"/>
    <cellStyle name="差_县市旗测算-新科目（20080626）_民生政策最低支出需求_财力性转移支付2010年预算参考数 2 4" xfId="3793"/>
    <cellStyle name="差_县市旗测算-新科目（20080626）_县市旗测算-新科目（含人口规模效应） 6" xfId="3200"/>
    <cellStyle name="差_县市旗测算-新科目（20080626）_县市旗测算-新科目（含人口规模效应）_财力性转移支付2010年预算参考数_表一" xfId="3675"/>
    <cellStyle name="差_县市旗测算-新科目（20080627）" xfId="1614"/>
    <cellStyle name="差_县市旗测算-新科目（20080627） 2" xfId="1616"/>
    <cellStyle name="差_县市旗测算-新科目（20080627） 2 2" xfId="1619"/>
    <cellStyle name="差_县市旗测算-新科目（20080627） 2 2 2" xfId="1624"/>
    <cellStyle name="差_县市旗测算-新科目（20080627） 2 3" xfId="1627"/>
    <cellStyle name="差_县市旗测算-新科目（20080627） 2 3 2" xfId="1629"/>
    <cellStyle name="差_县市旗测算-新科目（20080627） 2 4" xfId="1632"/>
    <cellStyle name="差_县市旗测算-新科目（20080627） 3" xfId="1239"/>
    <cellStyle name="差_县市旗测算-新科目（20080627） 3 2" xfId="1635"/>
    <cellStyle name="差_县市旗测算-新科目（20080627） 4" xfId="1640"/>
    <cellStyle name="差_县市旗测算-新科目（20080627） 4 2" xfId="1647"/>
    <cellStyle name="差_县市旗测算-新科目（20080627） 5" xfId="1651"/>
    <cellStyle name="差_县市旗测算-新科目（20080627） 5 2" xfId="1654"/>
    <cellStyle name="差_县市旗测算-新科目（20080627） 6" xfId="1657"/>
    <cellStyle name="差_县市旗测算-新科目（20080627）_Sheet1" xfId="2557"/>
    <cellStyle name="差_县市旗测算-新科目（20080627）_不含人员经费系数_财力性转移支付2010年预算参考数 2 2" xfId="627"/>
    <cellStyle name="差_县市旗测算-新科目（20080627）_不含人员经费系数_财力性转移支付2010年预算参考数 2 4" xfId="2517"/>
    <cellStyle name="差_县市旗测算-新科目（20080627）_不含人员经费系数_财力性转移支付2010年预算参考数 6" xfId="2190"/>
    <cellStyle name="差_县市旗测算-新科目（20080627）_民生政策最低支出需求 5 2" xfId="831"/>
    <cellStyle name="差_县市旗测算-新科目（20080627）_县市旗测算-新科目（含人口规模效应）_财力性转移支付2010年预算参考数 2 3" xfId="930"/>
    <cellStyle name="差_县市旗测算-新科目（20080627）_县市旗测算-新科目（含人口规模效应）_财力性转移支付2010年预算参考数 2 4" xfId="932"/>
    <cellStyle name="差_县市旗测算-新科目（20080627）_县市旗测算-新科目（含人口规模效应）_财力性转移支付2010年预算参考数_表一" xfId="2983"/>
    <cellStyle name="差_一般预算支出口径剔除表 2 2" xfId="1866"/>
    <cellStyle name="差_一般预算支出口径剔除表_表一" xfId="2598"/>
    <cellStyle name="差_一般预算支出口径剔除表_财力性转移支付2010年预算参考数 5" xfId="74"/>
    <cellStyle name="差_一般预算支出口径剔除表_财力性转移支付2010年预算参考数 5 2" xfId="955"/>
    <cellStyle name="差_一般预算支出口径剔除表_财力性转移支付2010年预算参考数 6" xfId="966"/>
    <cellStyle name="差_云南 缺口县区测算(地方填报)" xfId="572"/>
    <cellStyle name="差_云南省2008年转移支付测算——州市本级考核部分及政策性测算 4" xfId="1474"/>
    <cellStyle name="差_云南省2008年转移支付测算——州市本级考核部分及政策性测算 4 2" xfId="1476"/>
    <cellStyle name="差_云南省2008年转移支付测算——州市本级考核部分及政策性测算 5" xfId="1479"/>
    <cellStyle name="差_云南省2008年转移支付测算——州市本级考核部分及政策性测算 5 2" xfId="1481"/>
    <cellStyle name="差_云南省2008年转移支付测算——州市本级考核部分及政策性测算 6" xfId="1485"/>
    <cellStyle name="差_中期财政规划表样——报省府 2 3" xfId="3078"/>
    <cellStyle name="差_重点民生支出需求测算表社保（农村低保）081112_财政收支2015年预计及2016年代编预算表(债管)" xfId="2315"/>
    <cellStyle name="差_转移支付" xfId="102"/>
    <cellStyle name="差_转移支付 2" xfId="150"/>
    <cellStyle name="差_转移支付 2 2" xfId="353"/>
    <cellStyle name="差_转移支付 3" xfId="359"/>
    <cellStyle name="差_自行调整差异系数顺序 3" xfId="2195"/>
    <cellStyle name="差_自行调整差异系数顺序_财力性转移支付2010年预算参考数_Sheet1" xfId="451"/>
    <cellStyle name="差_总人口_财力性转移支付2010年预算参考数 4" xfId="2222"/>
    <cellStyle name="差_总帐表-许助理汇报后修改（支出） 2" xfId="1886"/>
    <cellStyle name="差_总帐表-许助理汇报后修改（支出） 2 2" xfId="1892"/>
    <cellStyle name="差_总帐表-许助理汇报后修改（支出） 3" xfId="1897"/>
    <cellStyle name="常规" xfId="0" builtinId="0"/>
    <cellStyle name="常规 10" xfId="2441"/>
    <cellStyle name="常规 10 2 2 3 2" xfId="2591"/>
    <cellStyle name="常规 10 2 2 3 3" xfId="453"/>
    <cellStyle name="常规 10 2 3" xfId="2048"/>
    <cellStyle name="常规 10 2 3 2" xfId="901"/>
    <cellStyle name="常规 10 2 7" xfId="3142"/>
    <cellStyle name="常规 10 6" xfId="890"/>
    <cellStyle name="常规 102 2 3 2" xfId="3561"/>
    <cellStyle name="常规 108 2 2 2" xfId="2912"/>
    <cellStyle name="常规 11 4 2 3" xfId="1546"/>
    <cellStyle name="常规 11 4 3 3" xfId="1554"/>
    <cellStyle name="常规 11 6" xfId="599"/>
    <cellStyle name="常规 113 2 2 2" xfId="2911"/>
    <cellStyle name="常规 117" xfId="3316"/>
    <cellStyle name="常规 118 3" xfId="2473"/>
    <cellStyle name="常规 12 6" xfId="245"/>
    <cellStyle name="常规 122" xfId="3315"/>
    <cellStyle name="常规 123 3" xfId="2472"/>
    <cellStyle name="常规 127 2 2 2" xfId="1272"/>
    <cellStyle name="常规 128 2 3" xfId="1906"/>
    <cellStyle name="常规 128 3" xfId="3514"/>
    <cellStyle name="常规 13" xfId="3777"/>
    <cellStyle name="常规 13 2" xfId="1667"/>
    <cellStyle name="常规 13 2 2 3 2" xfId="3651"/>
    <cellStyle name="常规 13 2 6" xfId="2967"/>
    <cellStyle name="常规 13 6 2" xfId="2057"/>
    <cellStyle name="常规 13 6 3" xfId="2063"/>
    <cellStyle name="常规 132 2 2 2" xfId="1271"/>
    <cellStyle name="常规 133 2 3" xfId="1905"/>
    <cellStyle name="常规 133 3" xfId="3513"/>
    <cellStyle name="常规 135 2 4" xfId="2239"/>
    <cellStyle name="常规 136 3 2" xfId="88"/>
    <cellStyle name="常规 138 2" xfId="3474"/>
    <cellStyle name="常规 138 3" xfId="3479"/>
    <cellStyle name="常规 138 3 2" xfId="3483"/>
    <cellStyle name="常规 138 3 3" xfId="1975"/>
    <cellStyle name="常规 138 4" xfId="3487"/>
    <cellStyle name="常规 138 5" xfId="3495"/>
    <cellStyle name="常规 14" xfId="2742"/>
    <cellStyle name="常规 15" xfId="2749"/>
    <cellStyle name="常规 15 2 2 3" xfId="3126"/>
    <cellStyle name="常规 15 2 2 3 2" xfId="2448"/>
    <cellStyle name="常规 15 2 2 3 3" xfId="3134"/>
    <cellStyle name="常规 15 3 2 2" xfId="209"/>
    <cellStyle name="常规 15 3 3 2" xfId="1033"/>
    <cellStyle name="常规 15 8 2" xfId="3509"/>
    <cellStyle name="常规 150 2" xfId="3887"/>
    <cellStyle name="常规 155 2" xfId="2053"/>
    <cellStyle name="常规 16 2" xfId="2909"/>
    <cellStyle name="常规 16 2 2" xfId="2915"/>
    <cellStyle name="常规 16 2 2 2" xfId="3094"/>
    <cellStyle name="常规 16 2 3" xfId="2920"/>
    <cellStyle name="常规 16 3" xfId="2925"/>
    <cellStyle name="常规 16 3 2" xfId="2931"/>
    <cellStyle name="常规 16 4" xfId="2936"/>
    <cellStyle name="常规 17 2 2 3 3" xfId="2414"/>
    <cellStyle name="常规 17 6" xfId="3988"/>
    <cellStyle name="常规 18 2 2 3" xfId="1135"/>
    <cellStyle name="常规 18 2 6 2" xfId="1465"/>
    <cellStyle name="常规 19 2 2 3 2" xfId="3930"/>
    <cellStyle name="常规 2" xfId="2581"/>
    <cellStyle name="常规 2 117" xfId="1291"/>
    <cellStyle name="常规 2 117 2" xfId="1295"/>
    <cellStyle name="常规 2 118" xfId="1299"/>
    <cellStyle name="常规 2 118 2" xfId="1303"/>
    <cellStyle name="常规 2 119" xfId="1310"/>
    <cellStyle name="常规 2 122" xfId="1290"/>
    <cellStyle name="常规 2 122 2" xfId="1294"/>
    <cellStyle name="常规 2 123" xfId="1298"/>
    <cellStyle name="常规 2 123 2" xfId="1302"/>
    <cellStyle name="常规 2 124" xfId="1309"/>
    <cellStyle name="常规 2 125" xfId="1315"/>
    <cellStyle name="常规 2 130" xfId="1314"/>
    <cellStyle name="常规 2 136 2 2" xfId="3251"/>
    <cellStyle name="常规 2 136 2 3" xfId="3256"/>
    <cellStyle name="常规 2 141 2 2" xfId="3250"/>
    <cellStyle name="常规 2 141 2 3" xfId="3255"/>
    <cellStyle name="常规 2 147" xfId="2989"/>
    <cellStyle name="常规 2 15 2" xfId="357"/>
    <cellStyle name="常规 2 16 2" xfId="3279"/>
    <cellStyle name="常规 2 2 12 2" xfId="3753"/>
    <cellStyle name="常规 2 2 15 2 2" xfId="3703"/>
    <cellStyle name="常规 2 2 19 2 2 2" xfId="1497"/>
    <cellStyle name="常规 2 2 19 2 3 2" xfId="1222"/>
    <cellStyle name="常规 2 2 19 2 4" xfId="1227"/>
    <cellStyle name="常规 2 2 2 2 2 2 5" xfId="443"/>
    <cellStyle name="常规 2 2 2 4 3 2" xfId="694"/>
    <cellStyle name="常规 2 2 2 8" xfId="136"/>
    <cellStyle name="常规 2 2 20 2 2" xfId="3702"/>
    <cellStyle name="常规 2 2 4 2 4" xfId="3855"/>
    <cellStyle name="常规 2 2 7 2 3 2" xfId="2459"/>
    <cellStyle name="常规 2 2 9 2 2 2" xfId="41"/>
    <cellStyle name="常规 2 20 2" xfId="356"/>
    <cellStyle name="常规 2 21 2" xfId="3278"/>
    <cellStyle name="常规 2 3 2 6" xfId="3601"/>
    <cellStyle name="常规 2 3 6 2" xfId="2952"/>
    <cellStyle name="常规 2 4 3 2" xfId="3948"/>
    <cellStyle name="常规 2 4 3 2 2" xfId="3136"/>
    <cellStyle name="常规 2 47 2" xfId="708"/>
    <cellStyle name="常规 2 49 2 3" xfId="616"/>
    <cellStyle name="常规 2 52 2" xfId="707"/>
    <cellStyle name="常规 2 54 2 3" xfId="615"/>
    <cellStyle name="常规 2 55 2 2" xfId="1134"/>
    <cellStyle name="常规 2 57" xfId="3697"/>
    <cellStyle name="常规 2 6 2 2 5" xfId="602"/>
    <cellStyle name="常规 2 60 2 2" xfId="1133"/>
    <cellStyle name="常规 2 62" xfId="3696"/>
    <cellStyle name="常规 2 69 2 3" xfId="3492"/>
    <cellStyle name="常规 2 74 2 3" xfId="3491"/>
    <cellStyle name="常规 2 78 2 3" xfId="3666"/>
    <cellStyle name="常规 2 83 2 3" xfId="3665"/>
    <cellStyle name="常规 2 88 2 2" xfId="3141"/>
    <cellStyle name="常规 2 88 2 3" xfId="3146"/>
    <cellStyle name="常规 2 93 2 2" xfId="3140"/>
    <cellStyle name="常规 2 93 2 3" xfId="3145"/>
    <cellStyle name="常规 20" xfId="2748"/>
    <cellStyle name="常规 20 2 2 3" xfId="3125"/>
    <cellStyle name="常规 20 2 2 3 2" xfId="2447"/>
    <cellStyle name="常规 20 2 2 3 3" xfId="3133"/>
    <cellStyle name="常规 20 3 2 2" xfId="208"/>
    <cellStyle name="常规 20 3 3 2" xfId="1032"/>
    <cellStyle name="常规 20 8 2" xfId="3508"/>
    <cellStyle name="常规 21 2" xfId="2908"/>
    <cellStyle name="常规 21 2 2" xfId="2914"/>
    <cellStyle name="常规 21 2 2 2" xfId="3093"/>
    <cellStyle name="常规 21 2 2 4" xfId="2439"/>
    <cellStyle name="常规 21 2 3" xfId="2919"/>
    <cellStyle name="常规 21 3" xfId="2924"/>
    <cellStyle name="常规 21 3 2" xfId="2930"/>
    <cellStyle name="常规 21 4" xfId="2935"/>
    <cellStyle name="常规 21 4 2" xfId="2939"/>
    <cellStyle name="常规 21 5" xfId="2941"/>
    <cellStyle name="常规 22 2 2 3 3" xfId="2413"/>
    <cellStyle name="常规 22 6" xfId="3987"/>
    <cellStyle name="常规 23 2 2 3" xfId="1132"/>
    <cellStyle name="常规 23 2 6 2" xfId="1464"/>
    <cellStyle name="常规 24 2 2 3 2" xfId="3929"/>
    <cellStyle name="常规 25 2 5" xfId="3231"/>
    <cellStyle name="常规 26 5 2" xfId="347"/>
    <cellStyle name="常规 26 5 3" xfId="997"/>
    <cellStyle name="常规 28 2" xfId="1811"/>
    <cellStyle name="常规 3 12 2 3 2" xfId="1565"/>
    <cellStyle name="常规 3 13 2" xfId="2630"/>
    <cellStyle name="常规 3 2 6 2" xfId="148"/>
    <cellStyle name="常规 3 2 6 3" xfId="355"/>
    <cellStyle name="常规 3 2 7 2" xfId="375"/>
    <cellStyle name="常规 3 2 7 3" xfId="3277"/>
    <cellStyle name="常规 3 3 2 2 2" xfId="2171"/>
    <cellStyle name="常规 3 5 2 3 2" xfId="1683"/>
    <cellStyle name="常规 31 5 2" xfId="346"/>
    <cellStyle name="常规 31 5 3" xfId="996"/>
    <cellStyle name="常规 33 2" xfId="1810"/>
    <cellStyle name="常规 36 3 2" xfId="2686"/>
    <cellStyle name="常规 36 3 3" xfId="2693"/>
    <cellStyle name="常规 37" xfId="305"/>
    <cellStyle name="常规 37 4 2" xfId="3537"/>
    <cellStyle name="常规 38" xfId="2784"/>
    <cellStyle name="常规 38 2 4" xfId="2128"/>
    <cellStyle name="常规 4 2 5 2" xfId="926"/>
    <cellStyle name="常规 4 2 6 2" xfId="941"/>
    <cellStyle name="常规 41 3 2" xfId="2685"/>
    <cellStyle name="常规 41 3 3" xfId="2692"/>
    <cellStyle name="常规 42" xfId="304"/>
    <cellStyle name="常规 43" xfId="2783"/>
    <cellStyle name="常规 43 2 4" xfId="2127"/>
    <cellStyle name="常规 47 2 3" xfId="119"/>
    <cellStyle name="常规 47 2 3 2" xfId="911"/>
    <cellStyle name="常规 47 2 4" xfId="125"/>
    <cellStyle name="常规 48 2 4" xfId="1019"/>
    <cellStyle name="常规 5" xfId="2194"/>
    <cellStyle name="常规 5 2 6 2" xfId="2728"/>
    <cellStyle name="常规 5 3 2" xfId="3473"/>
    <cellStyle name="常规 5 3 2 2" xfId="2102"/>
    <cellStyle name="常规 5 3 2 3" xfId="1969"/>
    <cellStyle name="常规 5 3 3" xfId="3478"/>
    <cellStyle name="常规 5 3 4" xfId="3486"/>
    <cellStyle name="常规 51 2 2 3 2" xfId="1170"/>
    <cellStyle name="常规 52 2 3" xfId="118"/>
    <cellStyle name="常规 52 2 3 2" xfId="910"/>
    <cellStyle name="常规 52 2 4" xfId="124"/>
    <cellStyle name="常规 53 2 4" xfId="1018"/>
    <cellStyle name="常规 59 2 3 2" xfId="1993"/>
    <cellStyle name="常规 6 2 2 3 2" xfId="187"/>
    <cellStyle name="常规 6 2 4" xfId="3150"/>
    <cellStyle name="常规 6_2013年红本" xfId="3803"/>
    <cellStyle name="常规 67 2" xfId="402"/>
    <cellStyle name="常规 69 2 4" xfId="3634"/>
    <cellStyle name="常规 7 2 2 2 2 2" xfId="2219"/>
    <cellStyle name="常规 7 2 3 4" xfId="3377"/>
    <cellStyle name="常规 7 2 3 5" xfId="3392"/>
    <cellStyle name="常规 72 2" xfId="401"/>
    <cellStyle name="常规 75 5 2" xfId="3780"/>
    <cellStyle name="常规 75 5 2 2" xfId="3782"/>
    <cellStyle name="常规 75 5 3" xfId="3785"/>
    <cellStyle name="常规 75 6" xfId="3330"/>
    <cellStyle name="常规 78 2" xfId="675"/>
    <cellStyle name="常规 8 2 2" xfId="1257"/>
    <cellStyle name="常规 8 2 2 3 3" xfId="3504"/>
    <cellStyle name="常规 8 2 3" xfId="1259"/>
    <cellStyle name="常规 8 2 4" xfId="1261"/>
    <cellStyle name="常规 8 2 5" xfId="1264"/>
    <cellStyle name="常规 8 2 5 2" xfId="1939"/>
    <cellStyle name="常规 8 2 6" xfId="1270"/>
    <cellStyle name="常规 8 2 7" xfId="1282"/>
    <cellStyle name="常规 8 7 2" xfId="1457"/>
    <cellStyle name="常规 8 9" xfId="3863"/>
    <cellStyle name="常规 80 6" xfId="3329"/>
    <cellStyle name="常规 81 6" xfId="3264"/>
    <cellStyle name="常规 83 2" xfId="674"/>
    <cellStyle name="常规 87" xfId="712"/>
    <cellStyle name="常规 88 3" xfId="226"/>
    <cellStyle name="常规 89 3" xfId="254"/>
    <cellStyle name="常规 9 2 2" xfId="2144"/>
    <cellStyle name="常规 9 2 2 2 3" xfId="2061"/>
    <cellStyle name="常规 9 2 2 3 3" xfId="586"/>
    <cellStyle name="常规 9 2 3" xfId="2147"/>
    <cellStyle name="常规 9 2 4" xfId="2151"/>
    <cellStyle name="常规 9 2 5" xfId="2156"/>
    <cellStyle name="常规 9 2 6" xfId="2159"/>
    <cellStyle name="常规 9 2 7" xfId="2162"/>
    <cellStyle name="常规 9 3 2" xfId="923"/>
    <cellStyle name="常规 9 3 2 2" xfId="3524"/>
    <cellStyle name="常规 9 3 2 3" xfId="3541"/>
    <cellStyle name="常规 9 7 2" xfId="3506"/>
    <cellStyle name="常规 92" xfId="711"/>
    <cellStyle name="常规 93 3" xfId="225"/>
    <cellStyle name="常规 93 4" xfId="231"/>
    <cellStyle name="常规 94 3" xfId="253"/>
    <cellStyle name="常规 95 3" xfId="269"/>
    <cellStyle name="常规 96 3" xfId="278"/>
    <cellStyle name="常规_2007年地方预算表格（修订2版） 2" xfId="1278"/>
    <cellStyle name="常规_2014年预算草案（校对后）" xfId="2164"/>
    <cellStyle name="超级链接 2 3" xfId="2769"/>
    <cellStyle name="好" xfId="99" builtinId="26"/>
    <cellStyle name="好_00省级(打印) 4" xfId="2713"/>
    <cellStyle name="好_00省级(打印) 4 2" xfId="3421"/>
    <cellStyle name="好_00省级(打印) 5" xfId="2718"/>
    <cellStyle name="好_00省级(打印) 5 2" xfId="3431"/>
    <cellStyle name="好_00省级(打印) 6" xfId="3436"/>
    <cellStyle name="好_03昭通 5 2" xfId="3580"/>
    <cellStyle name="好_0502通海县" xfId="1829"/>
    <cellStyle name="好_0502通海县 2" xfId="1831"/>
    <cellStyle name="好_0502通海县 5 2" xfId="2684"/>
    <cellStyle name="好_05潍坊 3" xfId="1206"/>
    <cellStyle name="好_0605石屏县_财力性转移支付2010年预算参考数 3 2" xfId="3613"/>
    <cellStyle name="好_09黑龙江_财力性转移支付2010年预算参考数 2 2 2" xfId="621"/>
    <cellStyle name="好_09黑龙江_财力性转移支付2010年预算参考数_Sheet1" xfId="2969"/>
    <cellStyle name="好_1" xfId="2007"/>
    <cellStyle name="好_1.16-2015年省级国有资本经营预算表（按人大财经委初审意见修改）_1219新濠江区财政收支2015年预计及2016年代编预算表" xfId="3627"/>
    <cellStyle name="好_1.16-2015年省级国有资本经营预算表（按人大财经委初审意见修改）_潮阳重新上报-财政收支2015年预计及2016年代编预算表" xfId="903"/>
    <cellStyle name="好_1.8-2015年省级国有资本经营预算表（按人大财经委初审意见修改）_（南澳县）财政收支2015年预计及2016年代编预算表" xfId="1469"/>
    <cellStyle name="好_1_财力性转移支付2010年预算参考数 2 4" xfId="1104"/>
    <cellStyle name="好_1_财力性转移支付2010年预算参考数_Sheet1" xfId="3740"/>
    <cellStyle name="好_11.公用经费" xfId="3212"/>
    <cellStyle name="好_12滨州 2 2" xfId="3102"/>
    <cellStyle name="好_2" xfId="727"/>
    <cellStyle name="好_2 2" xfId="730"/>
    <cellStyle name="好_2 2 4" xfId="853"/>
    <cellStyle name="好_2_表一" xfId="640"/>
    <cellStyle name="好_2006年27重庆_财力性转移支付2010年预算参考数 2 4" xfId="3490"/>
    <cellStyle name="好_2006年27重庆_财政收支2015年预计及2016年代编预算表(债管)" xfId="2536"/>
    <cellStyle name="好_2006年28四川 2 2 2" xfId="3735"/>
    <cellStyle name="好_2006年34青海_表一" xfId="3239"/>
    <cellStyle name="好_2006年全省财力计算表（中央、决算）_表一" xfId="3262"/>
    <cellStyle name="好_2006年水利统计指标统计表 3 2" xfId="861"/>
    <cellStyle name="好_2006年水利统计指标统计表 5 2" xfId="1160"/>
    <cellStyle name="好_2006年水利统计指标统计表_财力性转移支付2010年预算参考数 2 3" xfId="541"/>
    <cellStyle name="好_2006年水利统计指标统计表_财力性转移支付2010年预算参考数 2 4" xfId="560"/>
    <cellStyle name="好_2006年水利统计指标统计表_财力性转移支付2010年预算参考数_财政收支2015年预计及2016年代编预算表(债管)" xfId="2736"/>
    <cellStyle name="好_2007年收支情况及2008年收支预计表(汇总表)_表一" xfId="1717"/>
    <cellStyle name="好_2007年一般预算支出剔除 2 2" xfId="3867"/>
    <cellStyle name="好_2007年一般预算支出剔除 3 3" xfId="1913"/>
    <cellStyle name="好_2007年一般预算支出剔除 3 4" xfId="1920"/>
    <cellStyle name="好_2007年一般预算支出剔除 4" xfId="1200"/>
    <cellStyle name="好_2007年一般预算支出剔除 4 2" xfId="1205"/>
    <cellStyle name="好_2007年一般预算支出剔除 5" xfId="193"/>
    <cellStyle name="好_2007年一般预算支出剔除 5 2" xfId="1209"/>
    <cellStyle name="好_2007年一般预算支出剔除 6" xfId="937"/>
    <cellStyle name="好_2007年一般预算支出剔除_财政收支2015年预计及2016年代编预算表(债管)" xfId="3047"/>
    <cellStyle name="好_2008年全省汇总收支计算表 7" xfId="2839"/>
    <cellStyle name="好_2008年全省汇总收支计算表 8 2" xfId="2858"/>
    <cellStyle name="好_2008年全省汇总收支计算表_财力性转移支付2010年预算参考数 2" xfId="22"/>
    <cellStyle name="好_2008年全省汇总收支计算表_财力性转移支付2010年预算参考数 3 4" xfId="548"/>
    <cellStyle name="好_2008年全省汇总收支计算表_财力性转移支付2010年预算参考数 3 5" xfId="575"/>
    <cellStyle name="好_2008年全省汇总收支计算表_财力性转移支付2010年预算参考数_Sheet1" xfId="1861"/>
    <cellStyle name="好_2008年一般预算支出预计_财政收支2015年预计及2016年代编预算表(债管)" xfId="534"/>
    <cellStyle name="好_2008年预计支出与2007年对比_财政收支2015年预计及2016年代编预算表(债管)" xfId="744"/>
    <cellStyle name="好_2008年支出调整 3 4" xfId="3446"/>
    <cellStyle name="好_2008年支出调整_财力性转移支付2010年预算参考数 2 3" xfId="3025"/>
    <cellStyle name="好_2008年支出调整_财力性转移支付2010年预算参考数 3 3" xfId="3029"/>
    <cellStyle name="好_2008年支出调整_财力性转移支付2010年预算参考数 6 2" xfId="2067"/>
    <cellStyle name="好_2008年支出调整_财力性转移支付2010年预算参考数 8" xfId="1252"/>
    <cellStyle name="好_2013年红本 2 2" xfId="2304"/>
    <cellStyle name="好_2013年红本 2 3" xfId="2311"/>
    <cellStyle name="好_2013年红本 2 3 5" xfId="582"/>
    <cellStyle name="好_2013年红本_含权责发生制 2 2 2" xfId="2889"/>
    <cellStyle name="好_2013年红本_含权责发生制 2 2 3" xfId="3567"/>
    <cellStyle name="好_2013年红本_含权责发生制 2 2 4" xfId="3572"/>
    <cellStyle name="好_2013年中央公共预算收支调整表（20140110国库司提供） 2 5" xfId="2261"/>
    <cellStyle name="好_2013年中央公共预算收支调整表（20140110国库司提供） 6" xfId="2463"/>
    <cellStyle name="好_2013年中央公共预算收支调整表（20140110国库司提供）_含权责发生制" xfId="3188"/>
    <cellStyle name="好_2013年中央公共预算收支调整表（20140110国库司提供）_含权责发生制 2" xfId="3190"/>
    <cellStyle name="好_2013年中央公共预算收支调整表（20140110国库司提供）_含权责发生制 2 3" xfId="1583"/>
    <cellStyle name="好_2013年中央公共预算收支调整表（20140110国库司提供）_含权责发生制 2 3 2" xfId="1586"/>
    <cellStyle name="好_2013年中央公共预算收支调整表（20140110国库司提供）_含权责发生制 2 3 3" xfId="1590"/>
    <cellStyle name="好_2013年中央公共预算收支调整表（20140110国库司提供）_含权责发生制 2 3 4" xfId="1595"/>
    <cellStyle name="好_2013年中央公共预算收支调整表（20140110国库司提供）_含权责发生制 2 4" xfId="1597"/>
    <cellStyle name="好_2013年中央公共预算收支调整表（20140110国库司提供）_含权责发生制 2 5" xfId="1604"/>
    <cellStyle name="好_2013年中央公共预算收支调整表（20140110国库司提供）_含权责发生制 2 6" xfId="1608"/>
    <cellStyle name="好_2013年中央公共预算收支调整表（20140110国库司提供）_含权责发生制 2 7" xfId="1612"/>
    <cellStyle name="好_2014公共预算支出情况表（0827） 3" xfId="1506"/>
    <cellStyle name="好_2014公共预算支出情况表（0827） 3 2" xfId="3161"/>
    <cellStyle name="好_2014公共预算支出情况表（0827） 4" xfId="3163"/>
    <cellStyle name="好_2014公共预算支出情况表（0827） 5" xfId="3167"/>
    <cellStyle name="好_2014公共预算支出情况表（0827） 6 2" xfId="11"/>
    <cellStyle name="好_2014公共预算支出情况表（0827）_Sheet1" xfId="3453"/>
    <cellStyle name="好_2014调整事项 2 3 3" xfId="3336"/>
    <cellStyle name="好_2015年专项资金清理整合意见 2" xfId="3368"/>
    <cellStyle name="好_2015年专项资金清理整合意见 3" xfId="2354"/>
    <cellStyle name="好_2015年专项资金清理整合意见 4" xfId="1411"/>
    <cellStyle name="好_20河南_财力性转移支付2010年预算参考数 6 2" xfId="2130"/>
    <cellStyle name="好_22湖南_财力性转移支付2010年预算参考数 6 2" xfId="63"/>
    <cellStyle name="好_22湖南_财政收支2015年预计及2016年代编预算表(债管)" xfId="3956"/>
    <cellStyle name="好_27重庆 3 2" xfId="1934"/>
    <cellStyle name="好_27重庆_财力性转移支付2010年预算参考数_Sheet1" xfId="3441"/>
    <cellStyle name="好_28四川 2 2" xfId="1573"/>
    <cellStyle name="好_28四川 2 2 2" xfId="1576"/>
    <cellStyle name="好_28四川 2 3" xfId="1579"/>
    <cellStyle name="好_28四川_财力性转移支付2010年预算参考数 2 2 5" xfId="1789"/>
    <cellStyle name="好_28四川_财力性转移支付2010年预算参考数 2 7" xfId="3799"/>
    <cellStyle name="好_28四川_财力性转移支付2010年预算参考数_表一" xfId="2522"/>
    <cellStyle name="好_30云南 3 3" xfId="2115"/>
    <cellStyle name="好_30云南 9" xfId="2929"/>
    <cellStyle name="好_30云南_1_财力性转移支付2010年预算参考数 2 2 2" xfId="1049"/>
    <cellStyle name="好_30云南_1_财力性转移支付2010年预算参考数 2 2 3" xfId="460"/>
    <cellStyle name="好_30云南_1_财力性转移支付2010年预算参考数 2 3 2" xfId="1078"/>
    <cellStyle name="好_30云南_1_财力性转移支付2010年预算参考数 2 3 3" xfId="1082"/>
    <cellStyle name="好_30云南_1_财力性转移支付2010年预算参考数 2 7" xfId="3170"/>
    <cellStyle name="好_30云南_1_财力性转移支付2010年预算参考数 6 2" xfId="220"/>
    <cellStyle name="好_34青海 2" xfId="1778"/>
    <cellStyle name="好_34青海 2 2" xfId="1025"/>
    <cellStyle name="好_34青海 2 2 5" xfId="1045"/>
    <cellStyle name="好_34青海 2 3 5" xfId="1076"/>
    <cellStyle name="好_34青海 3" xfId="3313"/>
    <cellStyle name="好_34青海 3 2" xfId="637"/>
    <cellStyle name="好_34青海 4" xfId="2110"/>
    <cellStyle name="好_34青海 5" xfId="2118"/>
    <cellStyle name="好_34青海 6" xfId="2123"/>
    <cellStyle name="好_34青海 7" xfId="2428"/>
    <cellStyle name="好_34青海_1 2 2 4" xfId="2660"/>
    <cellStyle name="好_34青海_1 2 3 4" xfId="2667"/>
    <cellStyle name="好_34青海_1_财力性转移支付2010年预算参考数 3" xfId="3659"/>
    <cellStyle name="好_34青海_财力性转移支付2010年预算参考数 2 6" xfId="3624"/>
    <cellStyle name="好_34青海_财力性转移支付2010年预算参考数 6" xfId="2202"/>
    <cellStyle name="好_34青海_财政收支2015年预计及2016年代编预算表(债管)" xfId="555"/>
    <cellStyle name="好_530629_2006年县级财政报表附表 4" xfId="2095"/>
    <cellStyle name="好_530629_2006年县级财政报表附表 5" xfId="3196"/>
    <cellStyle name="好_5334_2006年迪庆县级财政报表附表" xfId="479"/>
    <cellStyle name="好_7.人员（总表-行政)" xfId="2092"/>
    <cellStyle name="好_Book1 2 2 2" xfId="1572"/>
    <cellStyle name="好_Book1 2 2 3" xfId="1578"/>
    <cellStyle name="好_Book1_财力性转移支付2010年预算参考数 2 3 3" xfId="2704"/>
    <cellStyle name="好_Book2_财力性转移支付2010年预算参考数 2 3 4" xfId="1336"/>
    <cellStyle name="好_Book2_财力性转移支付2010年预算参考数 2 7" xfId="96"/>
    <cellStyle name="好_Book2_财力性转移支付2010年预算参考数_Sheet1" xfId="192"/>
    <cellStyle name="好_Book2_财政收支2015年预计及2016年代编预算表(债管)" xfId="1570"/>
    <cellStyle name="好_gdp 2 2" xfId="3963"/>
    <cellStyle name="好_M01-2(州市补助收入) 2 2" xfId="879"/>
    <cellStyle name="好_M01-2(州市补助收入) 2 3 2" xfId="2589"/>
    <cellStyle name="好_M01-2(州市补助收入) 3 2" xfId="908"/>
    <cellStyle name="好_安徽 缺口县区测算(地方填报)1 2 2 5" xfId="2821"/>
    <cellStyle name="好_安徽 缺口县区测算(地方填报)1_财力性转移支付2010年预算参考数 2 2 5" xfId="3955"/>
    <cellStyle name="好_安徽 缺口县区测算(地方填报)1_财力性转移支付2010年预算参考数 2 3 5" xfId="3958"/>
    <cellStyle name="好_不含人员经费系数 9" xfId="3289"/>
    <cellStyle name="好_不含人员经费系数_财力性转移支付2010年预算参考数 7" xfId="1024"/>
    <cellStyle name="好_财政供养人员_财力性转移支付2010年预算参考数" xfId="1048"/>
    <cellStyle name="好_财政供养人员_财力性转移支付2010年预算参考数 2" xfId="1055"/>
    <cellStyle name="好_测算结果 3 5" xfId="3872"/>
    <cellStyle name="好_测算结果_财力性转移支付2010年预算参考数 2 7" xfId="2494"/>
    <cellStyle name="好_测算结果_财力性转移支付2010年预算参考数 3 3" xfId="1106"/>
    <cellStyle name="好_测算结果_财力性转移支付2010年预算参考数 3 4" xfId="618"/>
    <cellStyle name="好_测算结果_财力性转移支付2010年预算参考数 3 5" xfId="626"/>
    <cellStyle name="好_测算结果汇总_财力性转移支付2010年预算参考数 2" xfId="3932"/>
    <cellStyle name="好_测算结果汇总_财力性转移支付2010年预算参考数 2 2" xfId="3935"/>
    <cellStyle name="好_测算结果汇总_财力性转移支付2010年预算参考数 2 2 2" xfId="3937"/>
    <cellStyle name="好_测算结果汇总_财力性转移支付2010年预算参考数 2 2 3" xfId="3943"/>
    <cellStyle name="好_测算结果汇总_财力性转移支付2010年预算参考数 2 2 4" xfId="3950"/>
    <cellStyle name="好_测算结果汇总_财力性转移支付2010年预算参考数 2 3" xfId="3952"/>
    <cellStyle name="好_测算结果汇总_财力性转移支付2010年预算参考数 2 3 2" xfId="3954"/>
    <cellStyle name="好_测算结果汇总_财力性转移支付2010年预算参考数 2 4" xfId="1246"/>
    <cellStyle name="好_测算结果汇总_财力性转移支付2010年预算参考数 2 5" xfId="3960"/>
    <cellStyle name="好_测算结果汇总_财力性转移支付2010年预算参考数 2 6" xfId="3965"/>
    <cellStyle name="好_成本差异系数（含人口规模） 6 2" xfId="130"/>
    <cellStyle name="好_成本差异系数（含人口规模）_财力性转移支付2010年预算参考数 2 4" xfId="3321"/>
    <cellStyle name="好_成本差异系数（含人口规模）_财力性转移支付2010年预算参考数 2 5" xfId="2857"/>
    <cellStyle name="好_成本差异系数_财力性转移支付2010年预算参考数 3 2" xfId="2302"/>
    <cellStyle name="好_成本差异系数_财力性转移支付2010年预算参考数 3 3" xfId="2309"/>
    <cellStyle name="好_城建部门 2" xfId="2988"/>
    <cellStyle name="好_赤字12500(不超收)" xfId="3408"/>
    <cellStyle name="好_赤字12500(不超收) 2 2 2" xfId="2752"/>
    <cellStyle name="好_赤字12500(不超收) 2 2 3" xfId="2755"/>
    <cellStyle name="好_分科目情况_含权责发生制 2 5" xfId="3623"/>
    <cellStyle name="好_分析缺口率 2 3 3" xfId="2376"/>
    <cellStyle name="好_分析缺口率 6 2" xfId="3172"/>
    <cellStyle name="好_分析缺口率 7" xfId="785"/>
    <cellStyle name="好_分析缺口率_财力性转移支付2010年预算参考数 2 3 5" xfId="3423"/>
    <cellStyle name="好_分县成本差异系数_Sheet1" xfId="3500"/>
    <cellStyle name="好_分县成本差异系数_不含人员经费系数 3 2" xfId="2761"/>
    <cellStyle name="好_分县成本差异系数_不含人员经费系数 3 3" xfId="2767"/>
    <cellStyle name="好_分县成本差异系数_不含人员经费系数 3 4" xfId="2771"/>
    <cellStyle name="好_分县成本差异系数_不含人员经费系数 5" xfId="473"/>
    <cellStyle name="好_分县成本差异系数_不含人员经费系数_财力性转移支付2010年预算参考数 6 2" xfId="3022"/>
    <cellStyle name="好_分县成本差异系数_不含人员经费系数_财力性转移支付2010年预算参考数 8 2" xfId="3065"/>
    <cellStyle name="好_分县成本差异系数_财力性转移支付2010年预算参考数 2 3" xfId="984"/>
    <cellStyle name="好_分县成本差异系数_财力性转移支付2010年预算参考数_财政收支2015年预计及2016年代编预算表(债管)" xfId="2031"/>
    <cellStyle name="好_分县成本差异系数_民生政策最低支出需求" xfId="244"/>
    <cellStyle name="好_分县成本差异系数_民生政策最低支出需求_财力性转移支付2010年预算参考数 2 2 3" xfId="3169"/>
    <cellStyle name="好_分县成本差异系数_民生政策最低支出需求_财力性转移支付2010年预算参考数 2 3" xfId="1502"/>
    <cellStyle name="好_分县成本差异系数_民生政策最低支出需求_财力性转移支付2010年预算参考数 3 3" xfId="1508"/>
    <cellStyle name="好_分县成本差异系数_民生政策最低支出需求_财力性转移支付2010年预算参考数 6" xfId="2814"/>
    <cellStyle name="好_分县成本差异系数_民生政策最低支出需求_财力性转移支付2010年预算参考数 6 2" xfId="2816"/>
    <cellStyle name="好_附表 3 5" xfId="72"/>
    <cellStyle name="好_附表_财力性转移支付2010年预算参考数 2 4" xfId="3848"/>
    <cellStyle name="好_附表_财力性转移支付2010年预算参考数 7" xfId="352"/>
    <cellStyle name="好_附表2：2015年项目库分类汇总 - 汇总各处室 - 发小代1.21" xfId="2113"/>
    <cellStyle name="好_附表2：2015年项目库分类汇总 - 汇总各处室 - 发小代1.21 8 2" xfId="667"/>
    <cellStyle name="好_附表2：2015年项目库分类汇总 - 汇总各处室 - 发小代1.27" xfId="3765"/>
    <cellStyle name="好_附表2：2015年项目库分类汇总 - 汇总各处室 - 发小代1.27 2" xfId="3767"/>
    <cellStyle name="好_附表2：2015年项目库分类汇总 - 汇总各处室 - 发小代1.27 2 3 2" xfId="260"/>
    <cellStyle name="好_附表2：2015年项目库分类汇总 - 汇总各处室 - 发小代1.27 2 3 2 2" xfId="266"/>
    <cellStyle name="好_附表2：2015年项目库分类汇总 - 汇总各处室 - 发小代1.27 2 3 3" xfId="271"/>
    <cellStyle name="好_附表2：2015年项目库分类汇总 - 汇总各处室 - 发小代1.27 2 3 4" xfId="281"/>
    <cellStyle name="好_附表2：2015年项目库分类汇总 - 汇总各处室 - 发小代1.29" xfId="2328"/>
    <cellStyle name="好_附表2：2015年项目库分类汇总 - 汇总各处室 - 发小代1.29 2" xfId="664"/>
    <cellStyle name="好_附表2：2015年项目库分类汇总 - 汇总各处室 - 发小代1.29_财政收支2015年预计及2016年代编预算表(债管)" xfId="3682"/>
    <cellStyle name="好_公共财政专项转移支付测算表0918" xfId="798"/>
    <cellStyle name="好_公共财政专项转移支付测算表0918 2" xfId="807"/>
    <cellStyle name="好_公共财政专项转移支付测算表0918 3 2" xfId="236"/>
    <cellStyle name="好_行政(燃修费) 5" xfId="1825"/>
    <cellStyle name="好_行政(燃修费) 6" xfId="1834"/>
    <cellStyle name="好_行政(燃修费)_财力性转移支付2010年预算参考数_表一" xfId="1979"/>
    <cellStyle name="好_行政(燃修费)_民生政策最低支出需求 2 3 5" xfId="100"/>
    <cellStyle name="好_行政(燃修费)_民生政策最低支出需求 5" xfId="3886"/>
    <cellStyle name="好_行政(燃修费)_民生政策最低支出需求_财力性转移支付2010年预算参考数_财政收支2015年预计及2016年代编预算表(债管)" xfId="1023"/>
    <cellStyle name="好_行政(燃修费)_县市旗测算-新科目（含人口规模效应） 2 2 5" xfId="1371"/>
    <cellStyle name="好_行政(燃修费)_县市旗测算-新科目（含人口规模效应） 2 3" xfId="3334"/>
    <cellStyle name="好_行政(燃修费)_县市旗测算-新科目（含人口规模效应） 2 3 2" xfId="3340"/>
    <cellStyle name="好_行政(燃修费)_县市旗测算-新科目（含人口规模效应） 2 3 5" xfId="1375"/>
    <cellStyle name="好_行政(燃修费)_县市旗测算-新科目（含人口规模效应） 2 4" xfId="3344"/>
    <cellStyle name="好_行政(燃修费)_县市旗测算-新科目（含人口规模效应） 3 5" xfId="180"/>
    <cellStyle name="好_行政(燃修费)_县市旗测算-新科目（含人口规模效应）_财力性转移支付2010年预算参考数 2 2 5" xfId="1397"/>
    <cellStyle name="好_行政(燃修费)_县市旗测算-新科目（含人口规模效应）_财力性转移支付2010年预算参考数 9" xfId="2710"/>
    <cellStyle name="好_行政（人员） 2 7" xfId="2776"/>
    <cellStyle name="好_行政（人员） 5" xfId="1889"/>
    <cellStyle name="好_行政（人员）_不含人员经费系数 2 7" xfId="3543"/>
    <cellStyle name="好_行政（人员）_不含人员经费系数 3 2 3" xfId="19"/>
    <cellStyle name="好_行政（人员）_不含人员经费系数_财力性转移支付2010年预算参考数 2 3 2 2" xfId="162"/>
    <cellStyle name="好_行政（人员）_不含人员经费系数_财力性转移支付2010年预算参考数 2 3 5" xfId="319"/>
    <cellStyle name="好_行政（人员）_不含人员经费系数_财政收支2015年预计及2016年代编预算表(债管)" xfId="1169"/>
    <cellStyle name="好_行政（人员）_财力性转移支付2010年预算参考数 2 2" xfId="1794"/>
    <cellStyle name="好_行政（人员）_财力性转移支付2010年预算参考数 2 2 2" xfId="1796"/>
    <cellStyle name="好_行政（人员）_财力性转移支付2010年预算参考数 2 2 2 2" xfId="1801"/>
    <cellStyle name="好_行政（人员）_财力性转移支付2010年预算参考数 2 2 2 3" xfId="1805"/>
    <cellStyle name="好_行政（人员）_财力性转移支付2010年预算参考数 2 2 3" xfId="1814"/>
    <cellStyle name="好_行政（人员）_财力性转移支付2010年预算参考数 2 2 4" xfId="1820"/>
    <cellStyle name="好_行政（人员）_财力性转移支付2010年预算参考数 2 2 5" xfId="1828"/>
    <cellStyle name="好_行政（人员）_财力性转移支付2010年预算参考数 2 3" xfId="2270"/>
    <cellStyle name="好_行政（人员）_财力性转移支付2010年预算参考数 2 3 2" xfId="2274"/>
    <cellStyle name="好_行政（人员）_财力性转移支付2010年预算参考数 2 3 2 2" xfId="2278"/>
    <cellStyle name="好_行政（人员）_财力性转移支付2010年预算参考数 2 3 2 3" xfId="2284"/>
    <cellStyle name="好_行政（人员）_财力性转移支付2010年预算参考数 2 3 3" xfId="2292"/>
    <cellStyle name="好_行政（人员）_财力性转移支付2010年预算参考数 2 3 4" xfId="2298"/>
    <cellStyle name="好_行政（人员）_财力性转移支付2010年预算参考数 2 3 5" xfId="2306"/>
    <cellStyle name="好_行政（人员）_财力性转移支付2010年预算参考数 3 2 2" xfId="212"/>
    <cellStyle name="好_行政（人员）_民生政策最低支出需求 2 2 2 3" xfId="27"/>
    <cellStyle name="好_行政（人员）_民生政策最低支出需求 2 3 2 3" xfId="1186"/>
    <cellStyle name="好_行政（人员）_民生政策最低支出需求 8" xfId="173"/>
    <cellStyle name="好_行政（人员）_民生政策最低支出需求_财力性转移支付2010年预算参考数 6" xfId="3056"/>
    <cellStyle name="好_行政（人员）_县市旗测算-新科目（含人口规模效应） 9" xfId="871"/>
    <cellStyle name="好_行政（人员）_县市旗测算-新科目（含人口规模效应）_财力性转移支付2010年预算参考数 2 3 2 2" xfId="110"/>
    <cellStyle name="好_行政（人员）_县市旗测算-新科目（含人口规模效应）_财力性转移支付2010年预算参考数 2 3 2 3" xfId="82"/>
    <cellStyle name="好_行政（人员）_县市旗测算-新科目（含人口规模效应）_财力性转移支付2010年预算参考数 3 2 3" xfId="1610"/>
    <cellStyle name="好_行政（人员）_县市旗测算-新科目（含人口规模效应）_财力性转移支付2010年预算参考数 7" xfId="2348"/>
    <cellStyle name="好_行政公检法测算 2 4 3" xfId="106"/>
    <cellStyle name="好_行政公检法测算 6" xfId="2540"/>
    <cellStyle name="好_行政公检法测算_不含人员经费系数_财力性转移支付2010年预算参考数 2 7" xfId="1334"/>
    <cellStyle name="好_行政公检法测算_不含人员经费系数_财力性转移支付2010年预算参考数 5" xfId="2634"/>
    <cellStyle name="好_行政公检法测算_不含人员经费系数_财力性转移支付2010年预算参考数 9" xfId="3397"/>
    <cellStyle name="好_行政公检法测算_财力性转移支付2010年预算参考数 2" xfId="3841"/>
    <cellStyle name="好_行政公检法测算_财力性转移支付2010年预算参考数 2 2 2 3" xfId="875"/>
    <cellStyle name="好_行政公检法测算_财力性转移支付2010年预算参考数_表一" xfId="3452"/>
    <cellStyle name="好_行政公检法测算_民生政策最低支出需求 2 2 2 2" xfId="2690"/>
    <cellStyle name="好_行政公检法测算_民生政策最低支出需求 2 3 2 3" xfId="3059"/>
    <cellStyle name="好_行政公检法测算_民生政策最低支出需求_财力性转移支付2010年预算参考数 2 2 2 2" xfId="2082"/>
    <cellStyle name="好_行政公检法测算_民生政策最低支出需求_财力性转移支付2010年预算参考数 2 2 2 3" xfId="2087"/>
    <cellStyle name="好_行政公检法测算_民生政策最低支出需求_财力性转移支付2010年预算参考数 4" xfId="3926"/>
    <cellStyle name="好_行政公检法测算_民生政策最低支出需求_财力性转移支付2010年预算参考数 5" xfId="2372"/>
    <cellStyle name="好_行政公检法测算_县市旗测算-新科目（含人口规模效应） 2 3 4" xfId="2290"/>
    <cellStyle name="好_行政公检法测算_县市旗测算-新科目（含人口规模效应） 2 3 5" xfId="2296"/>
    <cellStyle name="好_行政公检法测算_县市旗测算-新科目（含人口规模效应）_财力性转移支付2010年预算参考数 2 2 4" xfId="530"/>
    <cellStyle name="好_行政公检法测算_县市旗测算-新科目（含人口规模效应）_财力性转移支付2010年预算参考数 2 2 5" xfId="92"/>
    <cellStyle name="好_行政公检法测算_县市旗测算-新科目（含人口规模效应）_财力性转移支付2010年预算参考数 8" xfId="837"/>
    <cellStyle name="好_行政公检法测算_县市旗测算-新科目（含人口规模效应）_财力性转移支付2010年预算参考数 8 2" xfId="2367"/>
    <cellStyle name="好_行政公检法测算_县市旗测算-新科目（含人口规模效应）_财政收支2015年预计及2016年代编预算表(债管)" xfId="1552"/>
    <cellStyle name="好_河南 缺口县区测算(地方填报白)_表一" xfId="3228"/>
    <cellStyle name="好_河南 缺口县区测算(地方填报白)_财力性转移支付2010年预算参考数 2 5" xfId="687"/>
    <cellStyle name="好_河南 缺口县区测算(地方填报白)_财力性转移支付2010年预算参考数 2 7" xfId="58"/>
    <cellStyle name="好_河南 缺口县区测算(地方填报白)_财力性转移支付2010年预算参考数 2 8" xfId="37"/>
    <cellStyle name="好_河南 缺口县区测算(地方填报白)_财力性转移支付2010年预算参考数 3 5" xfId="3124"/>
    <cellStyle name="好_河南 缺口县区测算(地方填报白)_财力性转移支付2010年预算参考数 6 2" xfId="775"/>
    <cellStyle name="好_核定人数对比 2 8" xfId="1838"/>
    <cellStyle name="好_核定人数对比 3 3" xfId="1345"/>
    <cellStyle name="好_核定人数对比_财力性转移支付2010年预算参考数 2 2 2 3" xfId="2534"/>
    <cellStyle name="好_核定人数对比_财力性转移支付2010年预算参考数 2 2 3" xfId="748"/>
    <cellStyle name="好_核定人数对比_财力性转移支付2010年预算参考数 2 2 4" xfId="3579"/>
    <cellStyle name="好_核定人数对比_财力性转移支付2010年预算参考数 2 2 5" xfId="3589"/>
    <cellStyle name="好_核定人数对比_财力性转移支付2010年预算参考数 2 3 3" xfId="756"/>
    <cellStyle name="好_核定人数对比_财力性转移支付2010年预算参考数 2 4 3" xfId="3594"/>
    <cellStyle name="好_核定人数对比_财力性转移支付2010年预算参考数 2 7" xfId="722"/>
    <cellStyle name="好_核定人数下发表_财力性转移支付2010年预算参考数 2 3 2 2" xfId="1175"/>
    <cellStyle name="好_核定人数下发表_财力性转移支付2010年预算参考数 2 3 4" xfId="3498"/>
    <cellStyle name="好_汇总 2" xfId="3285"/>
    <cellStyle name="好_汇总 2 2" xfId="3288"/>
    <cellStyle name="好_汇总 3" xfId="3292"/>
    <cellStyle name="好_汇总 3 2" xfId="3296"/>
    <cellStyle name="好_汇总 4" xfId="3299"/>
    <cellStyle name="好_汇总_表一" xfId="1606"/>
    <cellStyle name="好_汇总_财力性转移支付2010年预算参考数" xfId="1031"/>
    <cellStyle name="好_汇总_财力性转移支付2010年预算参考数 2" xfId="698"/>
    <cellStyle name="好_汇总_财力性转移支付2010年预算参考数 2 2 2" xfId="1010"/>
    <cellStyle name="好_汇总_财力性转移支付2010年预算参考数 2 3 3" xfId="3178"/>
    <cellStyle name="好_汇总_财力性转移支付2010年预算参考数 2 3 4" xfId="1541"/>
    <cellStyle name="好_汇总_财力性转移支付2010年预算参考数 2 3 5" xfId="1560"/>
    <cellStyle name="好_汇总_财力性转移支付2010年预算参考数 2 4 3" xfId="3182"/>
    <cellStyle name="好_汇总_财力性转移支付2010年预算参考数 3 2 2" xfId="1323"/>
    <cellStyle name="好_汇总_财力性转移支付2010年预算参考数 8" xfId="1075"/>
    <cellStyle name="好_汇总表_财力性转移支付2010年预算参考数 2 6" xfId="3399"/>
    <cellStyle name="好_汇总表4 2 4" xfId="3407"/>
    <cellStyle name="好_汇总表4 3 4" xfId="3411"/>
    <cellStyle name="好_汇总表4_财力性转移支付2010年预算参考数 3 2 3" xfId="3077"/>
    <cellStyle name="好_汇总-县级财政报表附表 2 3 4" xfId="1533"/>
    <cellStyle name="好_汇总-县级财政报表附表 2 6" xfId="715"/>
    <cellStyle name="好_汇总-县级财政报表附表 3 2 3" xfId="732"/>
    <cellStyle name="好_汇总-县级财政报表附表 6 2" xfId="395"/>
    <cellStyle name="好_检验表（调整后）" xfId="1086"/>
    <cellStyle name="好_教育(按照总人口测算）—20080416 2 2 2 2" xfId="2382"/>
    <cellStyle name="好_教育(按照总人口测算）—20080416 3 2 3" xfId="2740"/>
    <cellStyle name="好_教育(按照总人口测算）—20080416 8" xfId="1268"/>
    <cellStyle name="好_教育(按照总人口测算）—20080416 8 2" xfId="1943"/>
    <cellStyle name="好_教育(按照总人口测算）—20080416 9" xfId="1276"/>
    <cellStyle name="好_教育(按照总人口测算）—20080416_不含人员经费系数 3 3" xfId="2531"/>
    <cellStyle name="好_教育(按照总人口测算）—20080416_不含人员经费系数 5" xfId="747"/>
    <cellStyle name="好_教育(按照总人口测算）—20080416_不含人员经费系数 6" xfId="3578"/>
    <cellStyle name="好_教育(按照总人口测算）—20080416_不含人员经费系数 6 2" xfId="3585"/>
    <cellStyle name="好_教育(按照总人口测算）—20080416_不含人员经费系数 7" xfId="3588"/>
    <cellStyle name="好_教育(按照总人口测算）—20080416_不含人员经费系数 8" xfId="1425"/>
    <cellStyle name="好_教育(按照总人口测算）—20080416_不含人员经费系数 8 2" xfId="3448"/>
    <cellStyle name="好_教育(按照总人口测算）—20080416_不含人员经费系数_财力性转移支付2010年预算参考数 2 3" xfId="389"/>
    <cellStyle name="好_教育(按照总人口测算）—20080416_不含人员经费系数_财力性转移支付2010年预算参考数 3 3" xfId="840"/>
    <cellStyle name="好_教育(按照总人口测算）—20080416_财力性转移支付2010年预算参考数 2 2 5" xfId="1419"/>
    <cellStyle name="好_教育(按照总人口测算）—20080416_财力性转移支付2010年预算参考数 2 3 4" xfId="540"/>
    <cellStyle name="好_教育(按照总人口测算）—20080416_财力性转移支付2010年预算参考数 2 3 5" xfId="559"/>
    <cellStyle name="好_教育(按照总人口测算）—20080416_民生政策最低支出需求 6 2" xfId="595"/>
    <cellStyle name="好_教育(按照总人口测算）—20080416_民生政策最低支出需求 8 2" xfId="965"/>
    <cellStyle name="好_教育(按照总人口测算）—20080416_民生政策最低支出需求_Sheet1" xfId="3494"/>
    <cellStyle name="好_教育(按照总人口测算）—20080416_民生政策最低支出需求_表一" xfId="2276"/>
    <cellStyle name="好_教育(按照总人口测算）—20080416_民生政策最低支出需求_财力性转移支付2010年预算参考数 2 4 3" xfId="2646"/>
    <cellStyle name="好_教育(按照总人口测算）—20080416_民生政策最低支出需求_财力性转移支付2010年预算参考数 7" xfId="567"/>
    <cellStyle name="好_教育(按照总人口测算）—20080416_民生政策最低支出需求_财政收支2015年预计及2016年代编预算表(债管)" xfId="3083"/>
    <cellStyle name="好_教育(按照总人口测算）—20080416_县市旗测算-新科目（含人口规模效应） 2 6" xfId="3941"/>
    <cellStyle name="好_教育(按照总人口测算）—20080416_县市旗测算-新科目（含人口规模效应）_财力性转移支付2010年预算参考数 2 2 2" xfId="490"/>
    <cellStyle name="好_教育(按照总人口测算）—20080416_县市旗测算-新科目（含人口规模效应）_财力性转移支付2010年预算参考数 2 2 2 2" xfId="501"/>
    <cellStyle name="好_教育(按照总人口测算）—20080416_县市旗测算-新科目（含人口规模效应）_财力性转移支付2010年预算参考数 2 2 3" xfId="509"/>
    <cellStyle name="好_教育(按照总人口测算）—20080416_县市旗测算-新科目（含人口规模效应）_财力性转移支付2010年预算参考数 2 5" xfId="547"/>
    <cellStyle name="好_教育(按照总人口测算）—20080416_县市旗测算-新科目（含人口规模效应）_财力性转移支付2010年预算参考数 2 6" xfId="574"/>
    <cellStyle name="好_教育(按照总人口测算）—20080416_县市旗测算-新科目（含人口规模效应）_财力性转移支付2010年预算参考数 2 7" xfId="1168"/>
    <cellStyle name="好_教育(按照总人口测算）—20080416_县市旗测算-新科目（含人口规模效应）_财力性转移支付2010年预算参考数 2 8" xfId="3529"/>
    <cellStyle name="好_教育(按照总人口测算）—20080416_县市旗测算-新科目（含人口规模效应）_财力性转移支付2010年预算参考数 3 2 3" xfId="1035"/>
    <cellStyle name="好_教育(按照总人口测算）—20080416_县市旗测算-新科目（含人口规模效应）_财力性转移支付2010年预算参考数 8 2" xfId="3074"/>
    <cellStyle name="好_民生政策最低支出需求 2 2 4" xfId="307"/>
    <cellStyle name="好_民生政策最低支出需求 2 2 5" xfId="2786"/>
    <cellStyle name="好_民生政策最低支出需求 2 3 4" xfId="714"/>
    <cellStyle name="好_民生政策最低支出需求 6" xfId="485"/>
    <cellStyle name="好_民生政策最低支出需求_财力性转移支付2010年预算参考数 2 4 2" xfId="3854"/>
    <cellStyle name="好_民生政策最低支出需求_财力性转移支付2010年预算参考数 6 2" xfId="1759"/>
    <cellStyle name="好_农林水和城市维护标准支出20080505－县区合计 3 2" xfId="3770"/>
    <cellStyle name="好_农林水和城市维护标准支出20080505－县区合计 3 3" xfId="2327"/>
    <cellStyle name="好_农林水和城市维护标准支出20080505－县区合计 3 4" xfId="2331"/>
    <cellStyle name="好_农林水和城市维护标准支出20080505－县区合计 3 5" xfId="2333"/>
    <cellStyle name="好_农林水和城市维护标准支出20080505－县区合计_不含人员经费系数" xfId="2803"/>
    <cellStyle name="好_农林水和城市维护标准支出20080505－县区合计_不含人员经费系数 2" xfId="2806"/>
    <cellStyle name="好_农林水和城市维护标准支出20080505－县区合计_不含人员经费系数 2 2" xfId="2809"/>
    <cellStyle name="好_农林水和城市维护标准支出20080505－县区合计_不含人员经费系数 2 2 3" xfId="51"/>
    <cellStyle name="好_农林水和城市维护标准支出20080505－县区合计_不含人员经费系数 2 3" xfId="1873"/>
    <cellStyle name="好_农林水和城市维护标准支出20080505－县区合计_不含人员经费系数 3" xfId="2812"/>
    <cellStyle name="好_农林水和城市维护标准支出20080505－县区合计_不含人员经费系数 3 2 3" xfId="3028"/>
    <cellStyle name="好_农林水和城市维护标准支出20080505－县区合计_不含人员经费系数_财力性转移支付2010年预算参考数 3 3" xfId="297"/>
    <cellStyle name="好_农林水和城市维护标准支出20080505－县区合计_财力性转移支付2010年预算参考数 2 2 5" xfId="3795"/>
    <cellStyle name="好_农林水和城市维护标准支出20080505－县区合计_财力性转移支付2010年预算参考数 2 3" xfId="2666"/>
    <cellStyle name="好_农林水和城市维护标准支出20080505－县区合计_财力性转移支付2010年预算参考数 3 3" xfId="2673"/>
    <cellStyle name="好_农林水和城市维护标准支出20080505－县区合计_民生政策最低支出需求 4" xfId="3685"/>
    <cellStyle name="好_农林水和城市维护标准支出20080505－县区合计_民生政策最低支出需求_财力性转移支付2010年预算参考数 2 3 4" xfId="2830"/>
    <cellStyle name="好_农林水和城市维护标准支出20080505－县区合计_县市旗测算-新科目（含人口规模效应） 2 2" xfId="39"/>
    <cellStyle name="好_农林水和城市维护标准支出20080505－县区合计_县市旗测算-新科目（含人口规模效应） 2 2 2" xfId="421"/>
    <cellStyle name="好_农林水和城市维护标准支出20080505－县区合计_县市旗测算-新科目（含人口规模效应） 2 3" xfId="25"/>
    <cellStyle name="好_农林水和城市维护标准支出20080505－县区合计_县市旗测算-新科目（含人口规模效应） 2 4" xfId="64"/>
    <cellStyle name="好_农林水和城市维护标准支出20080505－县区合计_县市旗测算-新科目（含人口规模效应） 2 8" xfId="3497"/>
    <cellStyle name="好_农林水和城市维护标准支出20080505－县区合计_县市旗测算-新科目（含人口规模效应） 3 2" xfId="1865"/>
    <cellStyle name="好_农林水和城市维护标准支出20080505－县区合计_县市旗测算-新科目（含人口规模效应） 9" xfId="686"/>
    <cellStyle name="好_平邑 2 3 2 2" xfId="2978"/>
    <cellStyle name="好_平邑 2 7" xfId="3632"/>
    <cellStyle name="好_平邑 2 8" xfId="1213"/>
    <cellStyle name="好_平邑 7" xfId="3429"/>
    <cellStyle name="好_平邑_财力性转移支付2010年预算参考数 2 6" xfId="484"/>
    <cellStyle name="好_平邑_财力性转移支付2010年预算参考数 8 2" xfId="309"/>
    <cellStyle name="好_其他部门(按照总人口测算）—20080416 2 2 2" xfId="3972"/>
    <cellStyle name="好_其他部门(按照总人口测算）—20080416 2 2 2 2" xfId="3977"/>
    <cellStyle name="好_其他部门(按照总人口测算）—20080416 2 2 3" xfId="3271"/>
    <cellStyle name="好_其他部门(按照总人口测算）—20080416 3" xfId="153"/>
    <cellStyle name="好_其他部门(按照总人口测算）—20080416 6" xfId="1422"/>
    <cellStyle name="好_其他部门(按照总人口测算）—20080416_Sheet1" xfId="66"/>
    <cellStyle name="好_其他部门(按照总人口测算）—20080416_不含人员经费系数 2 2 3" xfId="566"/>
    <cellStyle name="好_其他部门(按照总人口测算）—20080416_不含人员经费系数_财力性转移支付2010年预算参考数 3 3" xfId="17"/>
    <cellStyle name="好_其他部门(按照总人口测算）—20080416_不含人员经费系数_财力性转移支付2010年预算参考数 5" xfId="1593"/>
    <cellStyle name="好_其他部门(按照总人口测算）—20080416_不含人员经费系数_财力性转移支付2010年预算参考数 7" xfId="1963"/>
    <cellStyle name="好_其他部门(按照总人口测算）—20080416_不含人员经费系数_财力性转移支付2010年预算参考数_财政收支2015年预计及2016年代编预算表(债管)" xfId="625"/>
    <cellStyle name="好_其他部门(按照总人口测算）—20080416_财力性转移支付2010年预算参考数 2 2 2 3" xfId="3746"/>
    <cellStyle name="好_其他部门(按照总人口测算）—20080416_财力性转移支付2010年预算参考数 2 4 3" xfId="2084"/>
    <cellStyle name="好_其他部门(按照总人口测算）—20080416_财力性转移支付2010年预算参考数 3 2" xfId="123"/>
    <cellStyle name="好_其他部门(按照总人口测算）—20080416_财力性转移支付2010年预算参考数 3 2 2" xfId="589"/>
    <cellStyle name="好_其他部门(按照总人口测算）—20080416_财力性转移支付2010年预算参考数 3 2 3" xfId="594"/>
    <cellStyle name="好_其他部门(按照总人口测算）—20080416_财力性转移支付2010年预算参考数 3 3" xfId="15"/>
    <cellStyle name="好_其他部门(按照总人口测算）—20080416_财力性转移支付2010年预算参考数 3 4" xfId="131"/>
    <cellStyle name="好_其他部门(按照总人口测算）—20080416_财力性转移支付2010年预算参考数 3 5" xfId="140"/>
    <cellStyle name="好_其他部门(按照总人口测算）—20080416_财力性转移支付2010年预算参考数_表一" xfId="1053"/>
    <cellStyle name="好_其他部门(按照总人口测算）—20080416_财力性转移支付2010年预算参考数_财政收支2015年预计及2016年代编预算表(债管)" xfId="1978"/>
    <cellStyle name="好_其他部门(按照总人口测算）—20080416_民生政策最低支出需求 2 2 3" xfId="852"/>
    <cellStyle name="好_其他部门(按照总人口测算）—20080416_民生政策最低支出需求 3 4" xfId="3723"/>
    <cellStyle name="好_其他部门(按照总人口测算）—20080416_民生政策最低支出需求_财力性转移支付2010年预算参考数 7" xfId="2996"/>
    <cellStyle name="好_其他部门(按照总人口测算）—20080416_民生政策最低支出需求_财力性转移支付2010年预算参考数 8" xfId="2999"/>
    <cellStyle name="好_其他部门(按照总人口测算）—20080416_民生政策最低支出需求_财力性转移支付2010年预算参考数 9" xfId="1111"/>
    <cellStyle name="好_其他部门(按照总人口测算）—20080416_县市旗测算-新科目（含人口规模效应）_财力性转移支付2010年预算参考数 2 3 3" xfId="2366"/>
    <cellStyle name="好_其他部门(按照总人口测算）—20080416_县市旗测算-新科目（含人口规模效应）_财力性转移支付2010年预算参考数_财政收支2015年预计及2016年代编预算表(债管)" xfId="1601"/>
    <cellStyle name="好_青海 缺口县区测算(地方填报)" xfId="1694"/>
    <cellStyle name="好_青海 缺口县区测算(地方填报) 3 3" xfId="1618"/>
    <cellStyle name="好_青海 缺口县区测算(地方填报) 3 4" xfId="1626"/>
    <cellStyle name="好_青海 缺口县区测算(地方填报) 3 5" xfId="1631"/>
    <cellStyle name="好_青海 缺口县区测算(地方填报)_财力性转移支付2010年预算参考数 2 4 2" xfId="2438"/>
    <cellStyle name="好_青海 缺口县区测算(地方填报)_财力性转移支付2010年预算参考数 3" xfId="3489"/>
    <cellStyle name="好_缺口县区测算 2 3 2" xfId="1002"/>
    <cellStyle name="好_缺口县区测算（11.13） 2 3 4" xfId="95"/>
    <cellStyle name="好_缺口县区测算（11.13） 3 2" xfId="2795"/>
    <cellStyle name="好_缺口县区测算（11.13） 3 5" xfId="2444"/>
    <cellStyle name="好_缺口县区测算（11.13）_财力性转移支付2010年预算参考数 2 2 2 2" xfId="1639"/>
    <cellStyle name="好_缺口县区测算（11.13）_财力性转移支付2010年预算参考数 2 2 2 3" xfId="1650"/>
    <cellStyle name="好_缺口县区测算（11.13）_财力性转移支付2010年预算参考数 2 4" xfId="3787"/>
    <cellStyle name="好_缺口县区测算（11.13）_财力性转移支付2010年预算参考数 3 2" xfId="1996"/>
    <cellStyle name="好_缺口县区测算（11.13）_财力性转移支付2010年预算参考数 3 3" xfId="1998"/>
    <cellStyle name="好_缺口县区测算（11.13）_财力性转移支付2010年预算参考数 3 4" xfId="2000"/>
    <cellStyle name="好_缺口县区测算（11.13）_财力性转移支付2010年预算参考数 8 2" xfId="2167"/>
    <cellStyle name="好_缺口县区测算(按2007支出增长25%测算)" xfId="2268"/>
    <cellStyle name="好_缺口县区测算(按2007支出增长25%测算) 2 2" xfId="897"/>
    <cellStyle name="好_缺口县区测算(按2007支出增长25%测算) 2 3" xfId="906"/>
    <cellStyle name="好_缺口县区测算(按2007支出增长25%测算) 2 3 2" xfId="1679"/>
    <cellStyle name="好_缺口县区测算(按2007支出增长25%测算) 2 3 2 2" xfId="2059"/>
    <cellStyle name="好_缺口县区测算(按2007支出增长25%测算) 2 3 2 3" xfId="2065"/>
    <cellStyle name="好_缺口县区测算(按2007支出增长25%测算) 2 3 3" xfId="658"/>
    <cellStyle name="好_缺口县区测算(按2007支出增长25%测算) 2 3 4" xfId="666"/>
    <cellStyle name="好_缺口县区测算(按2007支出增长25%测算) 2 3 5" xfId="2073"/>
    <cellStyle name="好_缺口县区测算(按2007支出增长25%测算) 2 4 3" xfId="495"/>
    <cellStyle name="好_缺口县区测算(按2007支出增长25%测算) 2 5" xfId="3609"/>
    <cellStyle name="好_缺口县区测算(按2007支出增长25%测算) 8 2" xfId="2716"/>
    <cellStyle name="好_缺口县区测算(按2007支出增长25%测算)_Sheet1" xfId="3536"/>
    <cellStyle name="好_缺口县区测算(按2007支出增长25%测算)_财力性转移支付2010年预算参考数 2 8" xfId="977"/>
    <cellStyle name="好_缺口县区测算(按核定人数) 3 2 3" xfId="2412"/>
    <cellStyle name="好_缺口县区测算(按核定人数) 7" xfId="3105"/>
    <cellStyle name="好_缺口县区测算(按核定人数)_财力性转移支付2010年预算参考数 2 2 5" xfId="50"/>
    <cellStyle name="好_缺口县区测算(按核定人数)_财力性转移支付2010年预算参考数 3 2" xfId="1672"/>
    <cellStyle name="好_缺口县区测算(财政部标准) 2 3 2 3" xfId="2476"/>
    <cellStyle name="好_缺口县区测算(财政部标准)_财力性转移支付2010年预算参考数 2 3 2" xfId="2248"/>
    <cellStyle name="好_缺口县区测算(财政部标准)_财力性转移支付2010年预算参考数 2 3 2 2" xfId="2255"/>
    <cellStyle name="好_缺口县区测算(财政部标准)_财力性转移支付2010年预算参考数 2 3 3" xfId="2258"/>
    <cellStyle name="好_缺口县区测算(财政部标准)_财力性转移支付2010年预算参考数 2 3 4" xfId="597"/>
    <cellStyle name="好_缺口县区测算(财政部标准)_财力性转移支付2010年预算参考数 2 3 5" xfId="2264"/>
    <cellStyle name="好_缺口县区测算_财力性转移支付2010年预算参考数 2 3 3" xfId="2323"/>
    <cellStyle name="好_缺口县区测算_财力性转移支付2010年预算参考数 2 3 4" xfId="2338"/>
    <cellStyle name="好_缺口县区测算_财力性转移支付2010年预算参考数 2 3 5" xfId="2345"/>
    <cellStyle name="好_缺口县区测算_财力性转移支付2010年预算参考数 7" xfId="564"/>
    <cellStyle name="好_人代会：2015年一般公共预算表格（24张）最新 2 7" xfId="1535"/>
    <cellStyle name="好_人代会：2015年一般公共预算表格（24张）最新 2 8" xfId="1733"/>
    <cellStyle name="好_人员工资和公用经费 2" xfId="3455"/>
    <cellStyle name="好_人员工资和公用经费_Sheet1" xfId="2421"/>
    <cellStyle name="好_人员工资和公用经费_财力性转移支付2010年预算参考数 2 3 2 3" xfId="3719"/>
    <cellStyle name="好_人员工资和公用经费_财力性转移支付2010年预算参考数 3 2 3" xfId="2455"/>
    <cellStyle name="好_人员工资和公用经费_财力性转移支付2010年预算参考数 3 4" xfId="2374"/>
    <cellStyle name="好_人员工资和公用经费_财力性转移支付2010年预算参考数_财政收支2015年预计及2016年代编预算表(债管)" xfId="3302"/>
    <cellStyle name="好_人员工资和公用经费2 2 3 4" xfId="2654"/>
    <cellStyle name="好_人员工资和公用经费2 3 2" xfId="2671"/>
    <cellStyle name="好_人员工资和公用经费2_Sheet1" xfId="2797"/>
    <cellStyle name="好_人员工资和公用经费2_财力性转移支付2010年预算参考数 2" xfId="2689"/>
    <cellStyle name="好_人员工资和公用经费2_财力性转移支付2010年预算参考数 2 2 2" xfId="3905"/>
    <cellStyle name="好_人员工资和公用经费2_财力性转移支付2010年预算参考数 2 2 2 2" xfId="3908"/>
    <cellStyle name="好_人员工资和公用经费2_财力性转移支付2010年预算参考数 2 2 3" xfId="537"/>
    <cellStyle name="好_人员工资和公用经费2_财力性转移支付2010年预算参考数 2 2 4" xfId="554"/>
    <cellStyle name="好_人员工资和公用经费2_财力性转移支付2010年预算参考数 2 2 5" xfId="3917"/>
    <cellStyle name="好_人员工资和公用经费2_财力性转移支付2010年预算参考数 2 3 3" xfId="981"/>
    <cellStyle name="好_人员工资和公用经费2_财力性转移支付2010年预算参考数 2 4 3" xfId="500"/>
    <cellStyle name="好_人员工资和公用经费2_财力性转移支付2010年预算参考数 3 2" xfId="2698"/>
    <cellStyle name="好_人员工资和公用经费2_财力性转移支付2010年预算参考数 3 3" xfId="1567"/>
    <cellStyle name="好_人员工资和公用经费2_财力性转移支付2010年预算参考数 3 4" xfId="3980"/>
    <cellStyle name="好_人员工资和公用经费3_财力性转移支付2010年预算参考数 2 2 5" xfId="1138"/>
    <cellStyle name="好_人员工资和公用经费3_财力性转移支付2010年预算参考数 2 5" xfId="2569"/>
    <cellStyle name="好_人员工资和公用经费3_财力性转移支付2010年预算参考数 2 6" xfId="3526"/>
    <cellStyle name="好_人员工资和公用经费3_财力性转移支付2010年预算参考数 3" xfId="3458"/>
    <cellStyle name="好_人员工资和公用经费3_财力性转移支付2010年预算参考数 3 5" xfId="2574"/>
    <cellStyle name="好_人员工资和公用经费3_财力性转移支付2010年预算参考数 5" xfId="1891"/>
    <cellStyle name="好_山东省民生支出标准" xfId="795"/>
    <cellStyle name="好_山东省民生支出标准 2 4" xfId="821"/>
    <cellStyle name="好_山东省民生支出标准 3 4" xfId="3691"/>
    <cellStyle name="好_山东省民生支出标准_表一" xfId="3014"/>
    <cellStyle name="好_山东省民生支出标准_财力性转移支付2010年预算参考数 2 2 3" xfId="571"/>
    <cellStyle name="好_山东省民生支出标准_财力性转移支付2010年预算参考数 2 3 2" xfId="1855"/>
    <cellStyle name="好_市辖区测算20080510 3 2 2" xfId="3215"/>
    <cellStyle name="好_市辖区测算20080510 8" xfId="10"/>
    <cellStyle name="好_市辖区测算20080510_不含人员经费系数 2 4 2" xfId="3784"/>
    <cellStyle name="好_市辖区测算20080510_不含人员经费系数 3 2 3" xfId="1472"/>
    <cellStyle name="好_市辖区测算20080510_不含人员经费系数 4" xfId="1822"/>
    <cellStyle name="好_市辖区测算20080510_财力性转移支付2010年预算参考数 2 4 3" xfId="3810"/>
    <cellStyle name="好_市辖区测算20080510_财政收支2015年预计及2016年代编预算表(债管)" xfId="2744"/>
    <cellStyle name="好_市辖区测算20080510_民生政策最低支出需求 5" xfId="2708"/>
    <cellStyle name="好_市辖区测算20080510_民生政策最低支出需求_财力性转移支付2010年预算参考数 2 7" xfId="3502"/>
    <cellStyle name="好_市辖区测算20080510_民生政策最低支出需求_财力性转移支付2010年预算参考数 3 5" xfId="3829"/>
    <cellStyle name="好_市辖区测算20080510_县市旗测算-新科目（含人口规模效应） 8" xfId="2406"/>
    <cellStyle name="好_市辖区测算20080510_县市旗测算-新科目（含人口规模效应） 8 2" xfId="2408"/>
    <cellStyle name="好_市辖区测算20080510_县市旗测算-新科目（含人口规模效应） 9" xfId="2410"/>
    <cellStyle name="好_市辖区测算20080510_县市旗测算-新科目（含人口规模效应）_财力性转移支付2010年预算参考数 2 2 2 2" xfId="335"/>
    <cellStyle name="好_市辖区测算20080510_县市旗测算-新科目（含人口规模效应）_财力性转移支付2010年预算参考数 2 2 2 3" xfId="782"/>
    <cellStyle name="好_市辖区测算20080510_县市旗测算-新科目（含人口规模效应）_财力性转移支付2010年预算参考数 2 4" xfId="610"/>
    <cellStyle name="好_市辖区测算20080510_县市旗测算-新科目（含人口规模效应）_财力性转移支付2010年预算参考数 2 4 2" xfId="437"/>
    <cellStyle name="好_市辖区测算20080510_县市旗测算-新科目（含人口规模效应）_财力性转移支付2010年预算参考数 2 4 3" xfId="447"/>
    <cellStyle name="好_市辖区测算20080510_县市旗测算-新科目（含人口规模效应）_财力性转移支付2010年预算参考数 2 5" xfId="1005"/>
    <cellStyle name="好_市辖区测算20080510_县市旗测算-新科目（含人口规模效应）_财力性转移支付2010年预算参考数 2 6" xfId="1008"/>
    <cellStyle name="好_市辖区测算20080510_县市旗测算-新科目（含人口规模效应）_财力性转移支付2010年预算参考数 2 7" xfId="1015"/>
    <cellStyle name="好_市辖区测算20080510_县市旗测算-新科目（含人口规模效应）_财力性转移支付2010年预算参考数 2 8" xfId="457"/>
    <cellStyle name="好_市辖区测算20080510_县市旗测算-新科目（含人口规模效应）_财力性转移支付2010年预算参考数 3 4" xfId="302"/>
    <cellStyle name="好_市辖区测算20080510_县市旗测算-新科目（含人口规模效应）_财力性转移支付2010年预算参考数 3 5" xfId="1042"/>
    <cellStyle name="好_市辖区测算20080510_县市旗测算-新科目（含人口规模效应）_财力性转移支付2010年预算参考数 7" xfId="338"/>
    <cellStyle name="好_市辖区测算20080510_县市旗测算-新科目（含人口规模效应）_财力性转移支付2010年预算参考数 8" xfId="828"/>
    <cellStyle name="好_市辖区测算20080510_县市旗测算-新科目（含人口规模效应）_财力性转移支付2010年预算参考数 8 2" xfId="836"/>
    <cellStyle name="好_市辖区测算20080510_县市旗测算-新科目（含人口规模效应）_财力性转移支付2010年预算参考数 9" xfId="800"/>
    <cellStyle name="好_市辖区测算-新科目（20080626）_不含人员经费系数_财力性转移支付2010年预算参考数 3 2 2" xfId="3415"/>
    <cellStyle name="好_市辖区测算-新科目（20080626）_财力性转移支付2010年预算参考数 2 2" xfId="1936"/>
    <cellStyle name="好_市辖区测算-新科目（20080626）_财力性转移支付2010年预算参考数 2 2 2" xfId="1267"/>
    <cellStyle name="好_市辖区测算-新科目（20080626）_财力性转移支付2010年预算参考数 2 2 2 2" xfId="1942"/>
    <cellStyle name="好_市辖区测算-新科目（20080626）_财力性转移支付2010年预算参考数 2 2 2 3" xfId="1947"/>
    <cellStyle name="好_市辖区测算-新科目（20080626）_财力性转移支付2010年预算参考数 2 2 3" xfId="1275"/>
    <cellStyle name="好_市辖区测算-新科目（20080626）_财力性转移支付2010年预算参考数 2 2 4" xfId="1280"/>
    <cellStyle name="好_市辖区测算-新科目（20080626）_财力性转移支付2010年预算参考数 2 2 5" xfId="1287"/>
    <cellStyle name="好_市辖区测算-新科目（20080626）_民生政策最低支出需求 2 2" xfId="1451"/>
    <cellStyle name="好_市辖区测算-新科目（20080626）_民生政策最低支出需求 2 2 2 2" xfId="1735"/>
    <cellStyle name="好_市辖区测算-新科目（20080626）_民生政策最低支出需求 2 2 2 3" xfId="1908"/>
    <cellStyle name="好_市辖区测算-新科目（20080626）_民生政策最低支出需求_财力性转移支付2010年预算参考数_财政收支2015年预计及2016年代编预算表(债管)" xfId="1099"/>
    <cellStyle name="好_市辖区测算-新科目（20080626）_县市旗测算-新科目（含人口规模效应） 3 2" xfId="1813"/>
    <cellStyle name="好_市辖区测算-新科目（20080626）_县市旗测算-新科目（含人口规模效应） 3 2 2" xfId="1816"/>
    <cellStyle name="好_市辖区测算-新科目（20080626）_县市旗测算-新科目（含人口规模效应） 3 3" xfId="1819"/>
    <cellStyle name="好_市辖区测算-新科目（20080626）_县市旗测算-新科目（含人口规模效应） 3 4" xfId="1827"/>
    <cellStyle name="好_市辖区测算-新科目（20080626）_县市旗测算-新科目（含人口规模效应） 3 5" xfId="1836"/>
    <cellStyle name="好_市辖区测算-新科目（20080626）_县市旗测算-新科目（含人口规模效应）_财力性转移支付2010年预算参考数" xfId="2178"/>
    <cellStyle name="好_市辖区测算-新科目（20080626）_县市旗测算-新科目（含人口规模效应）_财力性转移支付2010年预算参考数 2" xfId="2182"/>
    <cellStyle name="好_市辖区测算-新科目（20080626）_县市旗测算-新科目（含人口规模效应）_财力性转移支付2010年预算参考数 2 2 4" xfId="2486"/>
    <cellStyle name="好_市辖区测算-新科目（20080626）_县市旗测算-新科目（含人口规模效应）_财力性转移支付2010年预算参考数 2 3 2" xfId="1103"/>
    <cellStyle name="好_市辖区测算-新科目（20080626）_县市旗测算-新科目（含人口规模效应）_财力性转移支付2010年预算参考数 2 6" xfId="1121"/>
    <cellStyle name="好_市辖区测算-新科目（20080626）_县市旗测算-新科目（含人口规模效应）_财力性转移支付2010年预算参考数 3 2 3" xfId="1022"/>
    <cellStyle name="好_市辖区测算-新科目（20080626）_县市旗测算-新科目（含人口规模效应）_财力性转移支付2010年预算参考数_Sheet1" xfId="178"/>
    <cellStyle name="好_市辖区测算-新科目（20080626）_县市旗测算-新科目（含人口规模效应）_财政收支2015年预计及2016年代编预算表(债管)" xfId="2336"/>
    <cellStyle name="好_同德" xfId="735"/>
    <cellStyle name="好_同德 2" xfId="737"/>
    <cellStyle name="好_同德 2 2 4" xfId="2405"/>
    <cellStyle name="好_同德 2 2 5" xfId="2409"/>
    <cellStyle name="好_同德 2 3 4" xfId="2420"/>
    <cellStyle name="好_同德 2 3 5" xfId="2422"/>
    <cellStyle name="好_同德_财力性转移支付2010年预算参考数 2 2 5" xfId="802"/>
    <cellStyle name="好_同德_财力性转移支付2010年预算参考数 2 3 5" xfId="835"/>
    <cellStyle name="好_同德_财力性转移支付2010年预算参考数 2 5" xfId="1417"/>
    <cellStyle name="好_同德_财力性转移支付2010年预算参考数 2 6" xfId="1433"/>
    <cellStyle name="好_同德_财力性转移支付2010年预算参考数 2 7" xfId="1437"/>
    <cellStyle name="好_同德_财力性转移支付2010年预算参考数 2 8" xfId="1444"/>
    <cellStyle name="好_危改资金测算" xfId="2099"/>
    <cellStyle name="好_危改资金测算 2 3" xfId="3991"/>
    <cellStyle name="好_危改资金测算 6 2" xfId="152"/>
    <cellStyle name="好_危改资金测算_财力性转移支付2010年预算参考数 2 2 3" xfId="1877"/>
    <cellStyle name="好_危改资金测算_财力性转移支付2010年预算参考数 2 2 4" xfId="1884"/>
    <cellStyle name="好_危改资金测算_财力性转移支付2010年预算参考数 2 2 5" xfId="1895"/>
    <cellStyle name="好_危改资金测算_财力性转移支付2010年预算参考数 2 3 2" xfId="2022"/>
    <cellStyle name="好_危改资金测算_财力性转移支付2010年预算参考数 2 3 3" xfId="2029"/>
    <cellStyle name="好_危改资金测算_财力性转移支付2010年预算参考数 2 4 3" xfId="2210"/>
    <cellStyle name="好_危改资金测算_财力性转移支付2010年预算参考数 3 2 3" xfId="2955"/>
    <cellStyle name="好_危改资金测算_财力性转移支付2010年预算参考数_表一" xfId="7"/>
    <cellStyle name="好_卫生(按照总人口测算）—20080416_不含人员经费系数 2 2 2 2" xfId="1415"/>
    <cellStyle name="好_卫生(按照总人口测算）—20080416_不含人员经费系数 2 8" xfId="1156"/>
    <cellStyle name="好_卫生(按照总人口测算）—20080416_不含人员经费系数_财力性转移支付2010年预算参考数 7" xfId="2260"/>
    <cellStyle name="好_卫生(按照总人口测算）—20080416_民生政策最低支出需求_财力性转移支付2010年预算参考数 2 3" xfId="3552"/>
    <cellStyle name="好_卫生(按照总人口测算）—20080416_民生政策最低支出需求_财力性转移支付2010年预算参考数 3 5" xfId="2380"/>
    <cellStyle name="好_卫生(按照总人口测算）—20080416_民生政策最低支出需求_财力性转移支付2010年预算参考数 9" xfId="751"/>
    <cellStyle name="好_卫生(按照总人口测算）—20080416_民生政策最低支出需求_财力性转移支付2010年预算参考数_Sheet1" xfId="1559"/>
    <cellStyle name="好_卫生(按照总人口测算）—20080416_县市旗测算-新科目（含人口规模效应）_Sheet1" xfId="992"/>
    <cellStyle name="好_卫生(按照总人口测算）—20080416_县市旗测算-新科目（含人口规模效应）_财力性转移支付2010年预算参考数 2 7" xfId="2987"/>
    <cellStyle name="好_卫生(按照总人口测算）—20080416_县市旗测算-新科目（含人口规模效应）_财力性转移支付2010年预算参考数 7" xfId="3840"/>
    <cellStyle name="好_卫生(按照总人口测算）—20080416_县市旗测算-新科目（含人口规模效应）_财力性转移支付2010年预算参考数_Sheet1" xfId="249"/>
    <cellStyle name="好_卫生(按照总人口测算）—20080416_县市旗测算-新科目（含人口规模效应）_财力性转移支付2010年预算参考数_财政收支2015年预计及2016年代编预算表(债管)" xfId="1074"/>
    <cellStyle name="好_卫生部门 2 3" xfId="2982"/>
    <cellStyle name="好_卫生部门 2 4" xfId="1744"/>
    <cellStyle name="好_卫生部门 3 4" xfId="1752"/>
    <cellStyle name="好_卫生部门_表一" xfId="3566"/>
    <cellStyle name="好_卫生部门_财力性转移支付2010年预算参考数 2 3 2 2" xfId="2763"/>
    <cellStyle name="好_卫生部门_财力性转移支付2010年预算参考数 2 3 2 3" xfId="1163"/>
    <cellStyle name="好_卫生部门_财力性转移支付2010年预算参考数 3 2 2" xfId="3653"/>
    <cellStyle name="好_卫生部门_财政收支2015年预计及2016年代编预算表(债管)" xfId="2005"/>
    <cellStyle name="好_文体广播事业(按照总人口测算）—20080416_不含人员经费系数 2 2 2" xfId="2842"/>
    <cellStyle name="好_文体广播事业(按照总人口测算）—20080416_不含人员经费系数 2 2 2 2" xfId="2846"/>
    <cellStyle name="好_文体广播事业(按照总人口测算）—20080416_不含人员经费系数 2 2 2 3" xfId="2852"/>
    <cellStyle name="好_文体广播事业(按照总人口测算）—20080416_不含人员经费系数 2 2 3" xfId="2855"/>
    <cellStyle name="好_文体广播事业(按照总人口测算）—20080416_不含人员经费系数 2 2 4" xfId="2863"/>
    <cellStyle name="好_文体广播事业(按照总人口测算）—20080416_不含人员经费系数 2 3 2" xfId="2893"/>
    <cellStyle name="好_文体广播事业(按照总人口测算）—20080416_不含人员经费系数 2 3 2 2" xfId="2896"/>
    <cellStyle name="好_文体广播事业(按照总人口测算）—20080416_不含人员经费系数 2 3 2 3" xfId="2899"/>
    <cellStyle name="好_文体广播事业(按照总人口测算）—20080416_不含人员经费系数 2 3 3" xfId="1622"/>
    <cellStyle name="好_文体广播事业(按照总人口测算）—20080416_不含人员经费系数 2 3 4" xfId="2905"/>
    <cellStyle name="好_文体广播事业(按照总人口测算）—20080416_不含人员经费系数 2 3 5" xfId="2907"/>
    <cellStyle name="好_文体广播事业(按照总人口测算）—20080416_不含人员经费系数 2 4 2" xfId="2945"/>
    <cellStyle name="好_文体广播事业(按照总人口测算）—20080416_不含人员经费系数 4" xfId="3221"/>
    <cellStyle name="好_文体广播事业(按照总人口测算）—20080416_不含人员经费系数_财力性转移支付2010年预算参考数 2" xfId="3198"/>
    <cellStyle name="好_文体广播事业(按照总人口测算）—20080416_不含人员经费系数_财力性转移支付2010年预算参考数 2 2 4" xfId="588"/>
    <cellStyle name="好_文体广播事业(按照总人口测算）—20080416_不含人员经费系数_财力性转移支付2010年预算参考数 2 2 5" xfId="593"/>
    <cellStyle name="好_文体广播事业(按照总人口测算）—20080416_不含人员经费系数_财力性转移支付2010年预算参考数 2 3 4" xfId="233"/>
    <cellStyle name="好_文体广播事业(按照总人口测算）—20080416_不含人员经费系数_财力性转移支付2010年预算参考数 2 3 5" xfId="242"/>
    <cellStyle name="好_文体广播事业(按照总人口测算）—20080416_不含人员经费系数_财政收支2015年预计及2016年代编预算表(债管)" xfId="1226"/>
    <cellStyle name="好_文体广播事业(按照总人口测算）—20080416_民生政策最低支出需求 6" xfId="507"/>
    <cellStyle name="好_文体广播事业(按照总人口测算）—20080416_民生政策最低支出需求_财力性转移支付2010年预算参考数 3 2" xfId="1308"/>
    <cellStyle name="好_文体广播事业(按照总人口测算）—20080416_民生政策最低支出需求_财力性转移支付2010年预算参考数 3 3" xfId="1313"/>
    <cellStyle name="好_文体广播事业(按照总人口测算）—20080416_民生政策最低支出需求_财力性转移支付2010年预算参考数_财政收支2015年预计及2016年代编预算表(债管)" xfId="2117"/>
    <cellStyle name="好_文体广播事业(按照总人口测算）—20080416_县市旗测算-新科目（含人口规模效应） 2 2 2" xfId="1387"/>
    <cellStyle name="好_文体广播事业(按照总人口测算）—20080416_县市旗测算-新科目（含人口规模效应） 2 2 2 2" xfId="719"/>
    <cellStyle name="好_文体广播事业(按照总人口测算）—20080416_县市旗测算-新科目（含人口规模效应） 2 2 2 3" xfId="569"/>
    <cellStyle name="好_文体广播事业(按照总人口测算）—20080416_县市旗测算-新科目（含人口规模效应） 2 2 3" xfId="1991"/>
    <cellStyle name="好_文体广播事业(按照总人口测算）—20080416_县市旗测算-新科目（含人口规模效应） 2 2 4" xfId="1798"/>
    <cellStyle name="好_文体广播事业(按照总人口测算）—20080416_县市旗测算-新科目（含人口规模效应）_财力性转移支付2010年预算参考数 2 2 2 2" xfId="3184"/>
    <cellStyle name="好_文体广播事业(按照总人口测算）—20080416_县市旗测算-新科目（含人口规模效应）_财力性转移支付2010年预算参考数 2 2 3" xfId="2357"/>
    <cellStyle name="好_文体广播事业(按照总人口测算）—20080416_县市旗测算-新科目（含人口规模效应）_财力性转移支付2010年预算参考数 2 2 4" xfId="1924"/>
    <cellStyle name="好_文体广播事业(按照总人口测算）—20080416_县市旗测算-新科目（含人口规模效应）_财力性转移支付2010年预算参考数 2 2 5" xfId="2231"/>
    <cellStyle name="好_文体广播事业(按照总人口测算）—20080416_县市旗测算-新科目（含人口规模效应）_财力性转移支付2010年预算参考数_表一" xfId="1307"/>
    <cellStyle name="好_县区合并测算20080421" xfId="199"/>
    <cellStyle name="好_县区合并测算20080421_表一" xfId="78"/>
    <cellStyle name="好_县区合并测算20080421_不含人员经费系数 2 2 2" xfId="2170"/>
    <cellStyle name="好_县区合并测算20080421_不含人员经费系数 2 2 3" xfId="2174"/>
    <cellStyle name="好_县区合并测算20080421_不含人员经费系数 6" xfId="412"/>
    <cellStyle name="好_县区合并测算20080421_不含人员经费系数_财力性转移支付2010年预算参考数 2 3 5" xfId="3"/>
    <cellStyle name="好_县区合并测算20080421_不含人员经费系数_财力性转移支付2010年预算参考数 2 5" xfId="2126"/>
    <cellStyle name="好_县区合并测算20080421_不含人员经费系数_财力性转移支付2010年预算参考数 2 8" xfId="2431"/>
    <cellStyle name="好_县区合并测算20080421_不含人员经费系数_财力性转移支付2010年预算参考数 3 5" xfId="2133"/>
    <cellStyle name="好_县区合并测算20080421_财力性转移支付2010年预算参考数 7" xfId="423"/>
    <cellStyle name="好_县区合并测算20080421_财力性转移支付2010年预算参考数 8" xfId="32"/>
    <cellStyle name="好_县区合并测算20080421_财力性转移支付2010年预算参考数 8 2" xfId="429"/>
    <cellStyle name="好_县区合并测算20080421_财力性转移支付2010年预算参考数 9" xfId="433"/>
    <cellStyle name="好_县区合并测算20080421_民生政策最低支出需求 2 7" xfId="3894"/>
    <cellStyle name="好_县区合并测算20080421_民生政策最低支出需求 2 8" xfId="3898"/>
    <cellStyle name="好_县区合并测算20080421_民生政策最低支出需求 3 2" xfId="2320"/>
    <cellStyle name="好_县区合并测算20080421_民生政策最低支出需求 3 2 2" xfId="2325"/>
    <cellStyle name="好_县区合并测算20080421_民生政策最低支出需求 3 3" xfId="2335"/>
    <cellStyle name="好_县区合并测算20080421_民生政策最低支出需求_财力性转移支付2010年预算参考数 2 2 2 2" xfId="3792"/>
    <cellStyle name="好_县区合并测算20080421_民生政策最低支出需求_财力性转移支付2010年预算参考数 2 2 2 3" xfId="2584"/>
    <cellStyle name="好_县区合并测算20080421_民生政策最低支出需求_财力性转移支付2010年预算参考数 2 6" xfId="3243"/>
    <cellStyle name="好_县区合并测算20080421_民生政策最低支出需求_财力性转移支付2010年预算参考数 4" xfId="2642"/>
    <cellStyle name="好_县区合并测算20080421_民生政策最低支出需求_财力性转移支付2010年预算参考数 5" xfId="2650"/>
    <cellStyle name="好_县区合并测算20080421_民生政策最低支出需求_财力性转移支付2010年预算参考数 6" xfId="2652"/>
    <cellStyle name="好_县区合并测算20080421_县市旗测算-新科目（含人口规模效应）" xfId="2028"/>
    <cellStyle name="好_县区合并测算20080421_县市旗测算-新科目（含人口规模效应） 2" xfId="2033"/>
    <cellStyle name="好_县区合并测算20080421_县市旗测算-新科目（含人口规模效应） 3 2" xfId="2457"/>
    <cellStyle name="好_县区合并测算20080421_县市旗测算-新科目（含人口规模效应） 6 2" xfId="77"/>
    <cellStyle name="好_县区合并测算20080421_县市旗测算-新科目（含人口规模效应） 8 2" xfId="3688"/>
    <cellStyle name="好_县区合并测算20080421_县市旗测算-新科目（含人口规模效应）_财力性转移支付2010年预算参考数 2 2 3" xfId="3308"/>
    <cellStyle name="好_县区合并测算20080421_县市旗测算-新科目（含人口规模效应）_财力性转移支付2010年预算参考数 2 3 3" xfId="3311"/>
    <cellStyle name="好_县区合并测算20080423(按照各省比重） 6 2" xfId="1102"/>
    <cellStyle name="好_县区合并测算20080423(按照各省比重） 9" xfId="1120"/>
    <cellStyle name="好_县区合并测算20080423(按照各省比重）_不含人员经费系数 2 3 2" xfId="918"/>
    <cellStyle name="好_县区合并测算20080423(按照各省比重）_不含人员经费系数 2 4 2" xfId="2149"/>
    <cellStyle name="好_县区合并测算20080423(按照各省比重）_不含人员经费系数 2 4 3" xfId="2154"/>
    <cellStyle name="好_县区合并测算20080423(按照各省比重）_不含人员经费系数_财政收支2015年预计及2016年代编预算表(债管)" xfId="2319"/>
    <cellStyle name="好_县区合并测算20080423(按照各省比重）_财力性转移支付2010年预算参考数 2 3" xfId="2828"/>
    <cellStyle name="好_县区合并测算20080423(按照各省比重）_财力性转移支付2010年预算参考数 2 3 2" xfId="2832"/>
    <cellStyle name="好_县区合并测算20080423(按照各省比重）_财力性转移支付2010年预算参考数 2 3 2 2" xfId="2835"/>
    <cellStyle name="好_县区合并测算20080423(按照各省比重）_财力性转移支付2010年预算参考数 2 3 3" xfId="2837"/>
    <cellStyle name="好_县区合并测算20080423(按照各省比重）_财力性转移支付2010年预算参考数 2 4" xfId="2841"/>
    <cellStyle name="好_县区合并测算20080423(按照各省比重）_财力性转移支付2010年预算参考数 2 4 2" xfId="2845"/>
    <cellStyle name="好_县区合并测算20080423(按照各省比重）_财力性转移支付2010年预算参考数 2 4 3" xfId="2851"/>
    <cellStyle name="好_县区合并测算20080423(按照各省比重）_财力性转移支付2010年预算参考数 2 5" xfId="2854"/>
    <cellStyle name="好_县区合并测算20080423(按照各省比重）_财力性转移支付2010年预算参考数 2 6" xfId="2862"/>
    <cellStyle name="好_县区合并测算20080423(按照各省比重）_财力性转移支付2010年预算参考数 3 3" xfId="2866"/>
    <cellStyle name="好_县区合并测算20080423(按照各省比重）_财力性转移支付2010年预算参考数 3 4" xfId="2892"/>
    <cellStyle name="好_县区合并测算20080423(按照各省比重）_财力性转移支付2010年预算参考数 3 5" xfId="1621"/>
    <cellStyle name="好_县区合并测算20080423(按照各省比重）_民生政策最低支出需求 2 8" xfId="1071"/>
    <cellStyle name="好_县区合并测算20080423(按照各省比重）_民生政策最低支出需求 9" xfId="440"/>
    <cellStyle name="好_县区合并测算20080423(按照各省比重）_民生政策最低支出需求_财力性转移支付2010年预算参考数 2 2" xfId="3427"/>
    <cellStyle name="好_县区合并测算20080423(按照各省比重）_民生政策最低支出需求_财力性转移支付2010年预算参考数 2 3 2" xfId="1242"/>
    <cellStyle name="好_县区合并测算20080423(按照各省比重）_民生政策最低支出需求_财力性转移支付2010年预算参考数 2 3 2 2" xfId="1248"/>
    <cellStyle name="好_县区合并测算20080423(按照各省比重）_民生政策最低支出需求_财力性转移支付2010年预算参考数 2 3 3" xfId="1250"/>
    <cellStyle name="好_县区合并测算20080423(按照各省比重）_民生政策最低支出需求_财力性转移支付2010年预算参考数 2 3 4" xfId="1255"/>
    <cellStyle name="好_县区合并测算20080423(按照各省比重）_民生政策最低支出需求_财政收支2015年预计及2016年代编预算表(债管)" xfId="3464"/>
    <cellStyle name="好_县区合并测算20080423(按照各省比重）_县市旗测算-新科目（含人口规模效应） 2" xfId="2703"/>
    <cellStyle name="好_县区合并测算20080423(按照各省比重）_县市旗测算-新科目（含人口规模效应） 2 5" xfId="2644"/>
    <cellStyle name="好_县区合并测算20080423(按照各省比重）_县市旗测算-新科目（含人口规模效应）_财力性转移支付2010年预算参考数 9" xfId="2035"/>
    <cellStyle name="好_县市旗测算20080508 8" xfId="983"/>
    <cellStyle name="好_县市旗测算20080508_不含人员经费系数_财力性转移支付2010年预算参考数" xfId="2197"/>
    <cellStyle name="好_县市旗测算20080508_不含人员经费系数_财力性转移支付2010年预算参考数 2 2 3" xfId="3734"/>
    <cellStyle name="好_县市旗测算20080508_不含人员经费系数_财力性转移支付2010年预算参考数 2 6" xfId="2724"/>
    <cellStyle name="好_县市旗测算20080508_不含人员经费系数_财力性转移支付2010年预算参考数 3 2 2" xfId="2104"/>
    <cellStyle name="好_县市旗测算20080508_财力性转移支付2010年预算参考数 2 2 2" xfId="1432"/>
    <cellStyle name="好_县市旗测算20080508_财力性转移支付2010年预算参考数 2 2 2 2" xfId="558"/>
    <cellStyle name="好_县市旗测算20080508_财力性转移支付2010年预算参考数 2 2 3" xfId="1436"/>
    <cellStyle name="好_县市旗测算20080508_财力性转移支付2010年预算参考数 2 2 4" xfId="1443"/>
    <cellStyle name="好_县市旗测算20080508_财力性转移支付2010年预算参考数 2 2 5" xfId="1455"/>
    <cellStyle name="好_县市旗测算20080508_财力性转移支付2010年预算参考数 2 3 2 2" xfId="991"/>
    <cellStyle name="好_县市旗测算20080508_财力性转移支付2010年预算参考数 2 3 2 3" xfId="994"/>
    <cellStyle name="好_县市旗测算20080508_财力性转移支付2010年预算参考数 2 4" xfId="2343"/>
    <cellStyle name="好_县市旗测算20080508_财力性转移支付2010年预算参考数 3 4" xfId="2347"/>
    <cellStyle name="好_县市旗测算20080508_财力性转移支付2010年预算参考数 4" xfId="3875"/>
    <cellStyle name="好_县市旗测算20080508_财力性转移支付2010年预算参考数 6" xfId="1204"/>
    <cellStyle name="好_县市旗测算20080508_民生政策最低支出需求 3 2 3" xfId="973"/>
    <cellStyle name="好_县市旗测算20080508_民生政策最低支出需求 3 5" xfId="3035"/>
    <cellStyle name="好_县市旗测算20080508_民生政策最低支出需求_表一" xfId="3254"/>
    <cellStyle name="好_县市旗测算20080508_民生政策最低支出需求_财力性转移支付2010年预算参考数 2 3 2 2" xfId="3928"/>
    <cellStyle name="好_县市旗测算20080508_县市旗测算-新科目（含人口规模效应） 2 6" xfId="2317"/>
    <cellStyle name="好_县市旗测算20080508_县市旗测算-新科目（含人口规模效应）_财力性转移支付2010年预算参考数 2 4 3" xfId="3326"/>
    <cellStyle name="好_县市旗测算-新科目（20080626）_财力性转移支付2010年预算参考数 3" xfId="2176"/>
    <cellStyle name="好_县市旗测算-新科目（20080626）_财力性转移支付2010年预算参考数 3 2" xfId="2180"/>
    <cellStyle name="好_县市旗测算-新科目（20080626）_财力性转移支付2010年预算参考数 3 2 2" xfId="2184"/>
    <cellStyle name="好_县市旗测算-新科目（20080626）_财力性转移支付2010年预算参考数 3 3" xfId="2187"/>
    <cellStyle name="好_县市旗测算-新科目（20080626）_财力性转移支付2010年预算参考数 3 4" xfId="1741"/>
    <cellStyle name="好_县市旗测算-新科目（20080626）_财力性转移支付2010年预算参考数 3 5" xfId="1747"/>
    <cellStyle name="好_县市旗测算-新科目（20080626）_财力性转移支付2010年预算参考数 4" xfId="2192"/>
    <cellStyle name="好_县市旗测算-新科目（20080626）_财力性转移支付2010年预算参考数 5" xfId="2200"/>
    <cellStyle name="好_县市旗测算-新科目（20080626）_财力性转移支付2010年预算参考数 6" xfId="2205"/>
    <cellStyle name="好_县市旗测算-新科目（20080626）_财力性转移支付2010年预算参考数 6 2" xfId="2208"/>
    <cellStyle name="好_县市旗测算-新科目（20080626）_财力性转移支付2010年预算参考数 7" xfId="2212"/>
    <cellStyle name="好_县市旗测算-新科目（20080626）_财力性转移支付2010年预算参考数 8" xfId="2217"/>
    <cellStyle name="好_县市旗测算-新科目（20080626）_财力性转移支付2010年预算参考数 8 2" xfId="2221"/>
    <cellStyle name="好_县市旗测算-新科目（20080626）_财力性转移支付2010年预算参考数 9" xfId="2224"/>
    <cellStyle name="好_县市旗测算-新科目（20080626）_财力性转移支付2010年预算参考数_表一" xfId="3420"/>
    <cellStyle name="好_县市旗测算-新科目（20080626）_民生政策最低支出需求 2 2" xfId="492"/>
    <cellStyle name="好_县市旗测算-新科目（20080626）_民生政策最低支出需求 2 2 2" xfId="503"/>
    <cellStyle name="好_县市旗测算-新科目（20080626）_民生政策最低支出需求 2 2 3" xfId="1447"/>
    <cellStyle name="好_县市旗测算-新科目（20080626）_民生政策最低支出需求 2 3" xfId="511"/>
    <cellStyle name="好_县市旗测算-新科目（20080626）_民生政策最低支出需求 3 2" xfId="528"/>
    <cellStyle name="好_县市旗测算-新科目（20080626）_民生政策最低支出需求 3 2 2" xfId="30"/>
    <cellStyle name="好_县市旗测算-新科目（20080626）_民生政策最低支出需求 3 3" xfId="90"/>
    <cellStyle name="好_县市旗测算-新科目（20080626）_民生政策最低支出需求 3 4" xfId="1001"/>
    <cellStyle name="好_县市旗测算-新科目（20080626）_民生政策最低支出需求 6 2" xfId="1162"/>
    <cellStyle name="好_县市旗测算-新科目（20080626）_民生政策最低支出需求 8" xfId="3531"/>
    <cellStyle name="好_县市旗测算-新科目（20080626）_民生政策最低支出需求_表一" xfId="3947"/>
    <cellStyle name="好_县市旗测算-新科目（20080626）_民生政策最低支出需求_财力性转移支付2010年预算参考数_表一" xfId="1643"/>
    <cellStyle name="好_县市旗测算-新科目（20080626）_县市旗测算-新科目（含人口规模效应）_财力性转移支付2010年预算参考数 2 5" xfId="773"/>
    <cellStyle name="好_县市旗测算-新科目（20080626）_县市旗测算-新科目（含人口规模效应）_财力性转移支付2010年预算参考数_Sheet1" xfId="1646"/>
    <cellStyle name="好_县市旗测算-新科目（20080627）_不含人员经费系数 2 2 2" xfId="3757"/>
    <cellStyle name="好_县市旗测算-新科目（20080627）_不含人员经费系数 2 2 2 2" xfId="883"/>
    <cellStyle name="好_县市旗测算-新科目（20080627）_不含人员经费系数 2 2 3" xfId="3760"/>
    <cellStyle name="好_县市旗测算-新科目（20080627）_不含人员经费系数 2 2 4" xfId="3764"/>
    <cellStyle name="好_县市旗测算-新科目（20080627）_不含人员经费系数 2 2 5" xfId="3769"/>
    <cellStyle name="好_县市旗测算-新科目（20080627）_不含人员经费系数 6 2" xfId="21"/>
    <cellStyle name="好_县市旗测算-新科目（20080627）_不含人员经费系数_财力性转移支付2010年预算参考数 3 2 2" xfId="3269"/>
    <cellStyle name="好_县市旗测算-新科目（20080627）_不含人员经费系数_财力性转移支付2010年预算参考数 3 2 3" xfId="3284"/>
    <cellStyle name="好_县市旗测算-新科目（20080627）_不含人员经费系数_财力性转移支付2010年预算参考数 5" xfId="1588"/>
    <cellStyle name="好_县市旗测算-新科目（20080627）_财力性转移支付2010年预算参考数 2 3 2" xfId="3801"/>
    <cellStyle name="好_县市旗测算-新科目（20080627）_财力性转移支付2010年预算参考数 2 4 2" xfId="2608"/>
    <cellStyle name="好_县市旗测算-新科目（20080627）_财力性转移支付2010年预算参考数 2 4 3" xfId="2613"/>
    <cellStyle name="好_县市旗测算-新科目（20080627）_财力性转移支付2010年预算参考数 8 2" xfId="3260"/>
    <cellStyle name="好_县市旗测算-新科目（20080627）_民生政策最低支出需求 8" xfId="2789"/>
    <cellStyle name="好_县市旗测算-新科目（20080627）_民生政策最低支出需求 8 2" xfId="717"/>
    <cellStyle name="好_县市旗测算-新科目（20080627）_民生政策最低支出需求_财力性转移支付2010年预算参考数 2 3" xfId="810"/>
    <cellStyle name="好_县市旗测算-新科目（20080627）_民生政策最低支出需求_财力性转移支付2010年预算参考数 2 3 5" xfId="680"/>
    <cellStyle name="好_县市旗测算-新科目（20080627）_民生政策最低支出需求_财力性转移支付2010年预算参考数 3 3" xfId="818"/>
    <cellStyle name="好_县市旗测算-新科目（20080627）_县市旗测算-新科目（含人口规模效应） 2 2 2 3" xfId="3974"/>
    <cellStyle name="好_县市旗测算-新科目（20080627）_县市旗测算-新科目（含人口规模效应） 2 2 3" xfId="2626"/>
    <cellStyle name="好_县市旗测算-新科目（20080627）_县市旗测算-新科目（含人口规模效应） 2 6" xfId="1038"/>
    <cellStyle name="好_新江门市上报省各市民生事项2013年预计表（含中央及省资金,增加稳定物价和市场供应）2012-12-9" xfId="374"/>
    <cellStyle name="好_新江门市上报省各市民生事项2013年预计表（含中央及省资金,增加稳定物价和市场供应）2012-12-9 2" xfId="2974"/>
    <cellStyle name="好_一般预算支出口径剔除表 2 6" xfId="2513"/>
    <cellStyle name="好_一般预算支出口径剔除表 5" xfId="851"/>
    <cellStyle name="好_一般预算支出口径剔除表_Sheet1" xfId="1833"/>
    <cellStyle name="好_一般预算支出口径剔除表_财力性转移支付2010年预算参考数 2 8" xfId="472"/>
    <cellStyle name="好_云南 缺口县区测算(地方填报) 2 3" xfId="2633"/>
    <cellStyle name="好_云南 缺口县区测算(地方填报) 2 3 2" xfId="2637"/>
    <cellStyle name="好_云南 缺口县区测算(地方填报) 2 3 2 2" xfId="2641"/>
    <cellStyle name="好_云南 缺口县区测算(地方填报) 2 3 2 3" xfId="2649"/>
    <cellStyle name="好_云南 缺口县区测算(地方填报) 2 3 3" xfId="2657"/>
    <cellStyle name="好_云南 缺口县区测算(地方填报) 2 3 4" xfId="2664"/>
    <cellStyle name="好_云南 缺口县区测算(地方填报) 2 3 5" xfId="2669"/>
    <cellStyle name="好_云南 缺口县区测算(地方填报) 2 7" xfId="3396"/>
    <cellStyle name="好_云南 缺口县区测算(地方填报) 6 2" xfId="3693"/>
    <cellStyle name="好_云南 缺口县区测算(地方填报) 8 2" xfId="3762"/>
    <cellStyle name="好_云南省2008年转移支付测算——州市本级考核部分及政策性测算 6 2" xfId="1007"/>
    <cellStyle name="好_云南省2008年转移支付测算——州市本级考核部分及政策性测算 8 2" xfId="207"/>
    <cellStyle name="好_云南省2008年转移支付测算——州市本级考核部分及政策性测算_Sheet1" xfId="1972"/>
    <cellStyle name="好_云南省2008年转移支付测算——州市本级考核部分及政策性测算_财力性转移支付2010年预算参考数" xfId="1661"/>
    <cellStyle name="好_云南省2008年转移支付测算——州市本级考核部分及政策性测算_财力性转移支付2010年预算参考数 2 2 5" xfId="3893"/>
    <cellStyle name="好_云南省2008年转移支付测算——州市本级考核部分及政策性测算_财力性转移支付2010年预算参考数 2 3 5" xfId="3907"/>
    <cellStyle name="好_云南省2008年转移支付测算——州市本级考核部分及政策性测算_财力性转移支付2010年预算参考数 2 6" xfId="332"/>
    <cellStyle name="好_云南省2008年转移支付测算——州市本级考核部分及政策性测算_财力性转移支付2010年预算参考数 4" xfId="2399"/>
    <cellStyle name="好_云南省2008年转移支付测算——州市本级考核部分及政策性测算_财力性转移支付2010年预算参考数 8" xfId="2434"/>
    <cellStyle name="好_云南省2008年转移支付测算——州市本级考核部分及政策性测算_财力性转移支付2010年预算参考数_Sheet1" xfId="2251"/>
    <cellStyle name="好_中期财政规划表样——报省府 2 2" xfId="3885"/>
    <cellStyle name="好_重大支出测算 2 4" xfId="285"/>
    <cellStyle name="好_重大支出测算 2 4 2" xfId="768"/>
    <cellStyle name="好_重大支出测算 2 4 3" xfId="361"/>
    <cellStyle name="好_重大支出测算 2 5" xfId="777"/>
    <cellStyle name="好_重大支出测算 2 6" xfId="334"/>
    <cellStyle name="好_重大支出测算 2 7" xfId="781"/>
    <cellStyle name="好_重大支出测算 3 4" xfId="337"/>
    <cellStyle name="好_重大支出测算 4" xfId="2401"/>
    <cellStyle name="好_重大支出测算 5" xfId="2423"/>
    <cellStyle name="好_重大支出测算 6" xfId="2430"/>
    <cellStyle name="好_转移支付 2 2" xfId="1318"/>
    <cellStyle name="好_转移支付 2 3 4" xfId="2433"/>
    <cellStyle name="好_转移支付 2 4 2" xfId="3019"/>
    <cellStyle name="好_自行调整差异系数顺序 2 3 2 2" xfId="144"/>
    <cellStyle name="好_自行调整差异系数顺序 2 3 2 3" xfId="157"/>
    <cellStyle name="好_自行调整差异系数顺序 2 3 3" xfId="1220"/>
    <cellStyle name="好_自行调整差异系数顺序 2 3 4" xfId="1233"/>
    <cellStyle name="好_自行调整差异系数顺序 2 3 5" xfId="1241"/>
    <cellStyle name="好_自行调整差异系数顺序 6 2" xfId="2013"/>
    <cellStyle name="好_自行调整差异系数顺序_财力性转移支付2010年预算参考数 2 4 2" xfId="3521"/>
    <cellStyle name="好_自行调整差异系数顺序_财力性转移支付2010年预算参考数 2 8" xfId="3112"/>
    <cellStyle name="好_总人口 2 2 4" xfId="3382"/>
    <cellStyle name="好_总人口 2 3 4" xfId="3387"/>
    <cellStyle name="好_总人口 6 2" xfId="3282"/>
    <cellStyle name="好_总帐表-许助理汇报后修改（支出）" xfId="3618"/>
    <cellStyle name="后继超级链接 6" xfId="2759"/>
    <cellStyle name="汇总" xfId="94" builtinId="25"/>
    <cellStyle name="货币[0]" xfId="2" builtinId="7"/>
    <cellStyle name="检查单元格 3 2" xfId="111"/>
    <cellStyle name="解释性文本 2 3 2" xfId="3223"/>
    <cellStyle name="解释性文本 2 5" xfId="3100"/>
    <cellStyle name="警告文本 2 2" xfId="394"/>
    <cellStyle name="警告文本 2 2 2" xfId="842"/>
    <cellStyle name="警告文本 2 3" xfId="865"/>
    <cellStyle name="警告文本 3 4" xfId="804"/>
    <cellStyle name="千位分隔" xfId="18" builtinId="3"/>
    <cellStyle name="千位分隔 10 2 3" xfId="3921"/>
    <cellStyle name="千位分隔 13" xfId="2466"/>
    <cellStyle name="千位分隔 14" xfId="2469"/>
    <cellStyle name="千位分隔 2 5 2" xfId="2662"/>
    <cellStyle name="千位分隔 3 3 2 3" xfId="1126"/>
    <cellStyle name="千位分隔 4 3 2 2" xfId="2726"/>
    <cellStyle name="千位分隔 4 3 2 3" xfId="2732"/>
    <cellStyle name="千位分隔 4 4 3" xfId="3160"/>
    <cellStyle name="千位分隔 4 5" xfId="1788"/>
    <cellStyle name="千位分隔 5 4 2" xfId="1373"/>
    <cellStyle name="千位分隔 9" xfId="3798"/>
    <cellStyle name="千位分隔[0] 2 2 2 2 2 3" xfId="523"/>
    <cellStyle name="千位分隔[0] 2 2 2 3 2" xfId="3817"/>
    <cellStyle name="千位分隔[0] 2 2 2 3 2 2" xfId="1491"/>
    <cellStyle name="千位分隔[0] 2 2 2 3 2 3" xfId="1499"/>
    <cellStyle name="千位分隔[0] 2 2 2 3 3" xfId="3820"/>
    <cellStyle name="千位分隔[0] 2 2 2 3 4" xfId="3822"/>
    <cellStyle name="千位分隔[0] 2 3 2 4" xfId="265"/>
    <cellStyle name="千位分隔[0] 2 3 3 4" xfId="276"/>
    <cellStyle name="千位分隔[0] 2 3 3 5" xfId="3154"/>
    <cellStyle name="千位分隔[0] 2 4 4" xfId="794"/>
    <cellStyle name="千位分隔[0] 3 2 2" xfId="3391"/>
    <cellStyle name="千位分隔[0] 3 2 2 2" xfId="3395"/>
    <cellStyle name="千位分隔[0] 3 2 3" xfId="3401"/>
    <cellStyle name="千位分隔[0] 3 2 4" xfId="3204"/>
    <cellStyle name="千位分隔[0] 3 2 5" xfId="3417"/>
    <cellStyle name="强调 1 3 2 2" xfId="3054"/>
    <cellStyle name="强调 1 8 2" xfId="3839"/>
    <cellStyle name="强调 1 9" xfId="1642"/>
    <cellStyle name="强调 2 2 2 5" xfId="3748"/>
    <cellStyle name="强调 2 2 7" xfId="900"/>
    <cellStyle name="强调 2 4" xfId="3642"/>
    <cellStyle name="强调 3 2 3 2" xfId="3202"/>
    <cellStyle name="强调 3 2 3 2 2" xfId="3410"/>
    <cellStyle name="强调 3 2 3 3" xfId="3414"/>
    <cellStyle name="强调 3 4" xfId="3814"/>
    <cellStyle name="强调文字颜色 1" xfId="113" builtinId="29"/>
    <cellStyle name="强调文字颜色 2 2 2" xfId="216"/>
    <cellStyle name="强调文字颜色 2 2 2 2" xfId="182"/>
    <cellStyle name="强调文字颜色 2 2 2 3" xfId="248"/>
    <cellStyle name="强调文字颜色 2 2 3" xfId="291"/>
    <cellStyle name="强调文字颜色 2 2 3 2" xfId="293"/>
    <cellStyle name="强调文字颜色 2 2 4" xfId="344"/>
    <cellStyle name="强调文字颜色 2 2 4 2" xfId="101"/>
    <cellStyle name="强调文字颜色 2 2 5" xfId="407"/>
    <cellStyle name="强调文字颜色 2 2 6" xfId="450"/>
    <cellStyle name="强调文字颜色 3 3 4" xfId="172"/>
    <cellStyle name="强调文字颜色 3 5" xfId="3445"/>
    <cellStyle name="强调文字颜色 4 2 6" xfId="1125"/>
    <cellStyle name="强调文字颜色 4 3 4" xfId="1143"/>
    <cellStyle name="强调文字颜色 4 6 2" xfId="2788"/>
    <cellStyle name="强调文字颜色 5 2 4 2" xfId="2600"/>
    <cellStyle name="适中" xfId="105" builtinId="28"/>
    <cellStyle name="输入 2 6" xfId="1386"/>
    <cellStyle name="输入 4" xfId="3838"/>
    <cellStyle name="小数 2 4 2" xfId="145"/>
    <cellStyle name="样式 1 2 5" xfId="1396"/>
    <cellStyle name="样式 1 2 6" xfId="1403"/>
    <cellStyle name="통화_BOILER-CO1" xfId="2360"/>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3.emf"/></Relationships>
</file>

<file path=xl/tables/table1.xml><?xml version="1.0" encoding="utf-8"?>
<table xmlns="http://schemas.openxmlformats.org/spreadsheetml/2006/main" id="1" name="表30" displayName="表30" ref="A5:E7" headerRowCount="0" totalsRowShown="0">
  <tableColumns count="5">
    <tableColumn id="1" name="列1"/>
    <tableColumn id="2" name="列2"/>
    <tableColumn id="3" name="列3"/>
    <tableColumn id="4" name="列4"/>
    <tableColumn id="5" name="列5"/>
  </tableColumns>
  <tableStyleInfo name="None" showFirstColumn="0" showLastColumn="0" showRowStripes="0" showColumnStripes="0"/>
</table>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3.xml.rels><?xml version="1.0" encoding="UTF-8" standalone="yes"?>
<Relationships xmlns="http://schemas.openxmlformats.org/package/2006/relationships"><Relationship Id="rId3" Type="http://schemas.openxmlformats.org/officeDocument/2006/relationships/oleObject" Target="../embeddings/Microsoft_Office_Word_97_-_2003___1.doc"/><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9.xml.rels><?xml version="1.0" encoding="UTF-8" standalone="yes"?>
<Relationships xmlns="http://schemas.openxmlformats.org/package/2006/relationships"><Relationship Id="rId2" Type="http://schemas.openxmlformats.org/officeDocument/2006/relationships/package" Target="../embeddings/Microsoft_Office_Word___1.docx"/><Relationship Id="rId1" Type="http://schemas.openxmlformats.org/officeDocument/2006/relationships/vmlDrawing" Target="../drawings/vmlDrawing2.vml"/></Relationships>
</file>

<file path=xl/worksheets/_rels/sheet22.xml.rels><?xml version="1.0" encoding="UTF-8" standalone="yes"?>
<Relationships xmlns="http://schemas.openxmlformats.org/package/2006/relationships"><Relationship Id="rId3" Type="http://schemas.openxmlformats.org/officeDocument/2006/relationships/oleObject" Target="../embeddings/Microsoft_Office_Word_97_-_2003___2.doc"/><Relationship Id="rId2" Type="http://schemas.openxmlformats.org/officeDocument/2006/relationships/vmlDrawing" Target="../drawings/vmlDrawing3.vml"/><Relationship Id="rId1" Type="http://schemas.openxmlformats.org/officeDocument/2006/relationships/printerSettings" Target="../printerSettings/printerSettings8.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33.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4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4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5.vml"/><Relationship Id="rId1" Type="http://schemas.openxmlformats.org/officeDocument/2006/relationships/printerSettings" Target="../printerSettings/printerSettings21.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sheetPr>
    <pageSetUpPr fitToPage="1"/>
  </sheetPr>
  <dimension ref="A1:A16"/>
  <sheetViews>
    <sheetView zoomScaleSheetLayoutView="100" workbookViewId="0">
      <selection activeCell="A10" sqref="A10"/>
    </sheetView>
  </sheetViews>
  <sheetFormatPr defaultColWidth="9" defaultRowHeight="14.25"/>
  <cols>
    <col min="1" max="1" width="96.625" customWidth="1"/>
  </cols>
  <sheetData>
    <row r="1" spans="1:1" ht="20.25">
      <c r="A1" s="647" t="s">
        <v>0</v>
      </c>
    </row>
    <row r="2" spans="1:1" ht="25.5">
      <c r="A2" s="648" t="s">
        <v>3187</v>
      </c>
    </row>
    <row r="3" spans="1:1" ht="22.5">
      <c r="A3" s="434"/>
    </row>
    <row r="4" spans="1:1" ht="18" customHeight="1">
      <c r="A4" s="649" t="s">
        <v>1</v>
      </c>
    </row>
    <row r="5" spans="1:1" ht="18" customHeight="1">
      <c r="A5" s="649" t="s">
        <v>2</v>
      </c>
    </row>
    <row r="6" spans="1:1" ht="18" customHeight="1">
      <c r="A6" s="649" t="s">
        <v>3</v>
      </c>
    </row>
    <row r="7" spans="1:1" ht="18" customHeight="1">
      <c r="A7" s="650" t="s">
        <v>3212</v>
      </c>
    </row>
    <row r="8" spans="1:1">
      <c r="A8" s="674" t="s">
        <v>3214</v>
      </c>
    </row>
    <row r="9" spans="1:1" ht="18" customHeight="1">
      <c r="A9" s="650" t="s">
        <v>4</v>
      </c>
    </row>
    <row r="10" spans="1:1" ht="63.95" customHeight="1">
      <c r="A10" s="651" t="s">
        <v>3188</v>
      </c>
    </row>
    <row r="11" spans="1:1" ht="57" customHeight="1">
      <c r="A11" s="651" t="s">
        <v>3189</v>
      </c>
    </row>
    <row r="12" spans="1:1" ht="51" customHeight="1">
      <c r="A12" s="651" t="s">
        <v>3190</v>
      </c>
    </row>
    <row r="13" spans="1:1" ht="20.100000000000001" customHeight="1">
      <c r="A13" s="650" t="s">
        <v>5</v>
      </c>
    </row>
    <row r="14" spans="1:1" ht="20.100000000000001" customHeight="1">
      <c r="A14" s="675" t="s">
        <v>3186</v>
      </c>
    </row>
    <row r="15" spans="1:1" ht="20.100000000000001" customHeight="1">
      <c r="A15" s="650" t="s">
        <v>6</v>
      </c>
    </row>
    <row r="16" spans="1:1" ht="53.25" customHeight="1">
      <c r="A16" s="674" t="s">
        <v>3213</v>
      </c>
    </row>
  </sheetData>
  <phoneticPr fontId="3" type="noConversion"/>
  <pageMargins left="0.75" right="0.75" top="1" bottom="1" header="0.51" footer="0.51"/>
  <pageSetup paperSize="9" scale="83" orientation="portrait" horizontalDpi="0" verticalDpi="0"/>
</worksheet>
</file>

<file path=xl/worksheets/sheet10.xml><?xml version="1.0" encoding="utf-8"?>
<worksheet xmlns="http://schemas.openxmlformats.org/spreadsheetml/2006/main" xmlns:r="http://schemas.openxmlformats.org/officeDocument/2006/relationships">
  <sheetPr>
    <pageSetUpPr fitToPage="1"/>
  </sheetPr>
  <dimension ref="A1:B35"/>
  <sheetViews>
    <sheetView showGridLines="0" showZeros="0" zoomScaleSheetLayoutView="100" workbookViewId="0">
      <selection activeCell="E25" sqref="E25"/>
    </sheetView>
  </sheetViews>
  <sheetFormatPr defaultRowHeight="14.25"/>
  <cols>
    <col min="1" max="1" width="43.375" style="524" customWidth="1"/>
    <col min="2" max="2" width="15.5" style="525" customWidth="1"/>
    <col min="3" max="16384" width="9" style="524"/>
  </cols>
  <sheetData>
    <row r="1" spans="1:2" ht="21.75" customHeight="1">
      <c r="B1" s="525" t="s">
        <v>556</v>
      </c>
    </row>
    <row r="2" spans="1:2" ht="51" customHeight="1">
      <c r="A2" s="685" t="s">
        <v>3211</v>
      </c>
      <c r="B2" s="685"/>
    </row>
    <row r="3" spans="1:2" ht="20.25" customHeight="1">
      <c r="B3" s="525" t="s">
        <v>302</v>
      </c>
    </row>
    <row r="4" spans="1:2" ht="18.95" customHeight="1">
      <c r="A4" s="526" t="s">
        <v>557</v>
      </c>
      <c r="B4" s="452" t="s">
        <v>532</v>
      </c>
    </row>
    <row r="5" spans="1:2" ht="18.95" customHeight="1">
      <c r="A5" s="527" t="s">
        <v>558</v>
      </c>
      <c r="B5" s="528">
        <v>39447</v>
      </c>
    </row>
    <row r="6" spans="1:2" ht="18.95" customHeight="1">
      <c r="A6" s="529" t="s">
        <v>559</v>
      </c>
      <c r="B6" s="530">
        <v>0</v>
      </c>
    </row>
    <row r="7" spans="1:2" ht="18.95" customHeight="1">
      <c r="A7" s="529" t="s">
        <v>560</v>
      </c>
      <c r="B7" s="530">
        <v>11476</v>
      </c>
    </row>
    <row r="8" spans="1:2" ht="18.95" customHeight="1">
      <c r="A8" s="529" t="s">
        <v>561</v>
      </c>
      <c r="B8" s="530">
        <v>60365</v>
      </c>
    </row>
    <row r="9" spans="1:2" ht="18.95" customHeight="1">
      <c r="A9" s="529" t="s">
        <v>562</v>
      </c>
      <c r="B9" s="530">
        <v>4812</v>
      </c>
    </row>
    <row r="10" spans="1:2" ht="18.95" customHeight="1">
      <c r="A10" s="529" t="s">
        <v>563</v>
      </c>
      <c r="B10" s="530">
        <v>2881</v>
      </c>
    </row>
    <row r="11" spans="1:2" ht="18.95" customHeight="1">
      <c r="A11" s="529" t="s">
        <v>564</v>
      </c>
      <c r="B11" s="530">
        <v>56773</v>
      </c>
    </row>
    <row r="12" spans="1:2" ht="18.95" customHeight="1">
      <c r="A12" s="529" t="s">
        <v>565</v>
      </c>
      <c r="B12" s="530">
        <v>39242</v>
      </c>
    </row>
    <row r="13" spans="1:2" ht="18.95" customHeight="1">
      <c r="A13" s="529" t="s">
        <v>566</v>
      </c>
      <c r="B13" s="530">
        <v>2536</v>
      </c>
    </row>
    <row r="14" spans="1:2" ht="18.95" customHeight="1">
      <c r="A14" s="529" t="s">
        <v>567</v>
      </c>
      <c r="B14" s="530">
        <v>10277</v>
      </c>
    </row>
    <row r="15" spans="1:2" ht="18.95" customHeight="1">
      <c r="A15" s="529" t="s">
        <v>568</v>
      </c>
      <c r="B15" s="530">
        <v>39211</v>
      </c>
    </row>
    <row r="16" spans="1:2" ht="18.95" customHeight="1">
      <c r="A16" s="529" t="s">
        <v>569</v>
      </c>
      <c r="B16" s="530">
        <v>7994</v>
      </c>
    </row>
    <row r="17" spans="1:2" ht="18.95" customHeight="1">
      <c r="A17" s="529" t="s">
        <v>570</v>
      </c>
      <c r="B17" s="530">
        <v>673</v>
      </c>
    </row>
    <row r="18" spans="1:2" ht="18.95" customHeight="1">
      <c r="A18" s="529" t="s">
        <v>571</v>
      </c>
      <c r="B18" s="530">
        <v>2085</v>
      </c>
    </row>
    <row r="19" spans="1:2" ht="18.95" customHeight="1">
      <c r="A19" s="531" t="s">
        <v>572</v>
      </c>
      <c r="B19" s="530">
        <v>0</v>
      </c>
    </row>
    <row r="20" spans="1:2" ht="18.95" customHeight="1">
      <c r="A20" s="529" t="s">
        <v>573</v>
      </c>
      <c r="B20" s="530">
        <v>3122</v>
      </c>
    </row>
    <row r="21" spans="1:2" ht="18.95" customHeight="1">
      <c r="A21" s="529" t="s">
        <v>574</v>
      </c>
      <c r="B21" s="530">
        <v>1356</v>
      </c>
    </row>
    <row r="22" spans="1:2" ht="18.95" customHeight="1">
      <c r="A22" s="529" t="s">
        <v>575</v>
      </c>
      <c r="B22" s="530">
        <v>893</v>
      </c>
    </row>
    <row r="23" spans="1:2" ht="18.95" customHeight="1">
      <c r="A23" s="529" t="s">
        <v>576</v>
      </c>
      <c r="B23" s="530">
        <v>16766</v>
      </c>
    </row>
    <row r="24" spans="1:2" ht="18.95" customHeight="1">
      <c r="A24" s="532" t="s">
        <v>577</v>
      </c>
      <c r="B24" s="533">
        <f>SUM(B5:B23)</f>
        <v>299909</v>
      </c>
    </row>
    <row r="25" spans="1:2" ht="18.95" customHeight="1">
      <c r="A25" s="534" t="s">
        <v>578</v>
      </c>
      <c r="B25" s="530"/>
    </row>
    <row r="26" spans="1:2" ht="18.95" customHeight="1">
      <c r="A26" s="534" t="s">
        <v>579</v>
      </c>
      <c r="B26" s="530"/>
    </row>
    <row r="27" spans="1:2" ht="18.95" customHeight="1">
      <c r="A27" s="534" t="s">
        <v>580</v>
      </c>
      <c r="B27" s="530"/>
    </row>
    <row r="28" spans="1:2" ht="18.95" customHeight="1">
      <c r="A28" s="534" t="s">
        <v>581</v>
      </c>
      <c r="B28" s="530"/>
    </row>
    <row r="29" spans="1:2" ht="18.95" customHeight="1">
      <c r="A29" s="531" t="s">
        <v>582</v>
      </c>
      <c r="B29" s="530"/>
    </row>
    <row r="30" spans="1:2" ht="18.95" customHeight="1">
      <c r="A30" s="534" t="s">
        <v>583</v>
      </c>
      <c r="B30" s="530">
        <v>3755</v>
      </c>
    </row>
    <row r="31" spans="1:2" ht="18.95" customHeight="1">
      <c r="A31" s="534" t="s">
        <v>584</v>
      </c>
      <c r="B31" s="530"/>
    </row>
    <row r="32" spans="1:2" ht="18.95" customHeight="1">
      <c r="A32" s="534" t="s">
        <v>585</v>
      </c>
      <c r="B32" s="530"/>
    </row>
    <row r="33" spans="1:2" ht="18.95" customHeight="1">
      <c r="A33" s="534" t="s">
        <v>323</v>
      </c>
      <c r="B33" s="530"/>
    </row>
    <row r="34" spans="1:2" ht="18.95" customHeight="1">
      <c r="A34" s="535" t="s">
        <v>586</v>
      </c>
      <c r="B34" s="536">
        <f>SUM(B24:B32)</f>
        <v>303664</v>
      </c>
    </row>
    <row r="35" spans="1:2" ht="18.95" customHeight="1">
      <c r="A35" s="524" t="s">
        <v>337</v>
      </c>
    </row>
  </sheetData>
  <sheetProtection formatCells="0" formatColumns="0" formatRows="0"/>
  <mergeCells count="1">
    <mergeCell ref="A2:B2"/>
  </mergeCells>
  <phoneticPr fontId="3" type="noConversion"/>
  <printOptions horizontalCentered="1"/>
  <pageMargins left="0.75" right="0.55000000000000004" top="0.79" bottom="0.98" header="0.51" footer="0.51"/>
  <pageSetup paperSize="9" scale="93" orientation="portrait" blackAndWhite="1" verticalDpi="0"/>
  <headerFooter alignWithMargins="0">
    <evenFooter>&amp;L—&amp;P—</evenFooter>
  </headerFooter>
</worksheet>
</file>

<file path=xl/worksheets/sheet11.xml><?xml version="1.0" encoding="utf-8"?>
<worksheet xmlns="http://schemas.openxmlformats.org/spreadsheetml/2006/main" xmlns:r="http://schemas.openxmlformats.org/officeDocument/2006/relationships">
  <sheetPr>
    <pageSetUpPr fitToPage="1"/>
  </sheetPr>
  <dimension ref="A1:L57"/>
  <sheetViews>
    <sheetView showZeros="0" view="pageBreakPreview" workbookViewId="0">
      <selection activeCell="B11" sqref="B11"/>
    </sheetView>
  </sheetViews>
  <sheetFormatPr defaultRowHeight="14.25"/>
  <cols>
    <col min="1" max="1" width="57.875" style="2" customWidth="1"/>
    <col min="2" max="2" width="19" style="2" customWidth="1"/>
    <col min="3" max="16384" width="9" style="2"/>
  </cols>
  <sheetData>
    <row r="1" spans="1:12" ht="20.100000000000001" customHeight="1">
      <c r="B1" s="4" t="s">
        <v>587</v>
      </c>
    </row>
    <row r="2" spans="1:12" ht="53.1" customHeight="1">
      <c r="A2" s="686" t="s">
        <v>3209</v>
      </c>
      <c r="B2" s="686"/>
    </row>
    <row r="3" spans="1:12" ht="19.5" customHeight="1">
      <c r="B3" s="4" t="s">
        <v>302</v>
      </c>
    </row>
    <row r="4" spans="1:12" ht="21" customHeight="1">
      <c r="A4" s="518" t="s">
        <v>557</v>
      </c>
      <c r="B4" s="519" t="s">
        <v>532</v>
      </c>
    </row>
    <row r="5" spans="1:12" ht="21" customHeight="1">
      <c r="A5" s="520" t="s">
        <v>3153</v>
      </c>
      <c r="B5" s="5"/>
    </row>
    <row r="6" spans="1:12" ht="21" customHeight="1">
      <c r="A6" s="2" t="s">
        <v>588</v>
      </c>
      <c r="B6" s="16"/>
    </row>
    <row r="7" spans="1:12" ht="21" customHeight="1">
      <c r="A7" s="2" t="s">
        <v>589</v>
      </c>
      <c r="B7" s="16"/>
    </row>
    <row r="8" spans="1:12" ht="21" customHeight="1">
      <c r="A8" s="2" t="s">
        <v>590</v>
      </c>
      <c r="B8" s="16"/>
    </row>
    <row r="9" spans="1:12" ht="21" customHeight="1">
      <c r="A9" s="2" t="s">
        <v>591</v>
      </c>
      <c r="B9" s="16"/>
    </row>
    <row r="10" spans="1:12" ht="21" customHeight="1">
      <c r="A10" s="2" t="s">
        <v>3154</v>
      </c>
      <c r="B10" s="16"/>
    </row>
    <row r="11" spans="1:12" ht="21" customHeight="1">
      <c r="A11" s="2" t="s">
        <v>3155</v>
      </c>
      <c r="B11" s="16"/>
      <c r="C11" s="662"/>
      <c r="D11" s="662"/>
      <c r="E11" s="662"/>
      <c r="F11" s="662"/>
      <c r="G11" s="662"/>
      <c r="H11" s="662"/>
      <c r="I11" s="662"/>
      <c r="J11" s="662"/>
      <c r="K11" s="662"/>
      <c r="L11" s="662"/>
    </row>
    <row r="12" spans="1:12" ht="21" customHeight="1">
      <c r="A12" s="2" t="s">
        <v>3156</v>
      </c>
      <c r="B12" s="16"/>
      <c r="C12" s="662"/>
      <c r="D12" s="662"/>
      <c r="E12" s="662"/>
      <c r="F12" s="662"/>
      <c r="G12" s="662"/>
      <c r="H12" s="662"/>
      <c r="I12" s="662"/>
      <c r="J12" s="662"/>
      <c r="K12" s="662"/>
      <c r="L12" s="662"/>
    </row>
    <row r="13" spans="1:12" ht="21" customHeight="1">
      <c r="A13" s="2" t="s">
        <v>3157</v>
      </c>
      <c r="B13" s="16"/>
      <c r="C13" s="662"/>
      <c r="D13" s="662"/>
      <c r="E13" s="662"/>
      <c r="F13" s="662"/>
      <c r="G13" s="662"/>
      <c r="H13" s="662"/>
      <c r="I13" s="662"/>
      <c r="J13" s="662"/>
      <c r="K13" s="662"/>
      <c r="L13" s="662"/>
    </row>
    <row r="14" spans="1:12" ht="21" customHeight="1">
      <c r="A14" s="2" t="s">
        <v>3158</v>
      </c>
      <c r="B14" s="16"/>
      <c r="C14" s="662"/>
      <c r="D14" s="662"/>
      <c r="E14" s="662"/>
      <c r="F14" s="662"/>
      <c r="G14" s="662"/>
      <c r="H14" s="662"/>
      <c r="I14" s="662"/>
      <c r="J14" s="662"/>
      <c r="K14" s="662"/>
      <c r="L14" s="662"/>
    </row>
    <row r="15" spans="1:12" ht="21" customHeight="1">
      <c r="A15" s="2" t="s">
        <v>3159</v>
      </c>
      <c r="B15" s="16"/>
      <c r="C15" s="662"/>
      <c r="D15" s="662"/>
      <c r="E15" s="662"/>
      <c r="F15" s="662"/>
      <c r="G15" s="662"/>
      <c r="H15" s="662"/>
      <c r="I15" s="662"/>
      <c r="J15" s="662"/>
      <c r="K15" s="662"/>
      <c r="L15" s="662"/>
    </row>
    <row r="16" spans="1:12" ht="21" customHeight="1">
      <c r="A16" s="2" t="s">
        <v>3160</v>
      </c>
      <c r="B16" s="16"/>
      <c r="C16" s="662"/>
      <c r="D16" s="662"/>
      <c r="E16" s="662"/>
      <c r="F16" s="662"/>
      <c r="G16" s="662"/>
      <c r="H16" s="662"/>
      <c r="I16" s="662"/>
      <c r="J16" s="662"/>
      <c r="K16" s="662"/>
      <c r="L16" s="662"/>
    </row>
    <row r="17" spans="1:12" ht="21" customHeight="1">
      <c r="A17" s="2" t="s">
        <v>3161</v>
      </c>
      <c r="B17" s="16"/>
      <c r="C17" s="662"/>
      <c r="D17" s="662"/>
      <c r="E17" s="662"/>
      <c r="F17" s="662"/>
      <c r="G17" s="662"/>
      <c r="H17" s="662"/>
      <c r="I17" s="662"/>
      <c r="J17" s="662"/>
      <c r="K17" s="662"/>
      <c r="L17" s="662"/>
    </row>
    <row r="18" spans="1:12" ht="21" customHeight="1">
      <c r="A18" s="2" t="s">
        <v>3162</v>
      </c>
      <c r="B18" s="16"/>
      <c r="C18" s="662"/>
      <c r="D18" s="662"/>
      <c r="E18" s="662"/>
      <c r="F18" s="662"/>
      <c r="G18" s="662"/>
      <c r="H18" s="662"/>
      <c r="I18" s="662"/>
      <c r="J18" s="662"/>
      <c r="K18" s="662"/>
      <c r="L18" s="662"/>
    </row>
    <row r="19" spans="1:12" ht="21" customHeight="1">
      <c r="A19" s="2" t="s">
        <v>3163</v>
      </c>
      <c r="B19" s="16"/>
      <c r="C19" s="662"/>
      <c r="D19" s="662"/>
      <c r="E19" s="662"/>
      <c r="F19" s="662"/>
      <c r="G19" s="662"/>
      <c r="H19" s="662"/>
      <c r="I19" s="662"/>
      <c r="J19" s="662"/>
      <c r="K19" s="662"/>
      <c r="L19" s="662"/>
    </row>
    <row r="20" spans="1:12" ht="21" customHeight="1">
      <c r="A20" s="2" t="s">
        <v>3164</v>
      </c>
      <c r="B20" s="16"/>
      <c r="C20" s="662"/>
      <c r="D20" s="662"/>
      <c r="E20" s="662"/>
      <c r="F20" s="662"/>
      <c r="G20" s="662"/>
      <c r="H20" s="662"/>
      <c r="I20" s="662"/>
      <c r="J20" s="662"/>
      <c r="K20" s="662"/>
      <c r="L20" s="662"/>
    </row>
    <row r="21" spans="1:12" ht="21" customHeight="1">
      <c r="A21" s="2" t="s">
        <v>3165</v>
      </c>
      <c r="B21" s="16"/>
    </row>
    <row r="22" spans="1:12" ht="21" customHeight="1">
      <c r="A22" s="2" t="s">
        <v>592</v>
      </c>
      <c r="B22" s="16"/>
    </row>
    <row r="23" spans="1:12" ht="21" customHeight="1">
      <c r="A23" s="2" t="s">
        <v>589</v>
      </c>
      <c r="B23" s="16"/>
    </row>
    <row r="24" spans="1:12" ht="21" customHeight="1">
      <c r="A24" s="2" t="s">
        <v>590</v>
      </c>
      <c r="B24" s="16"/>
    </row>
    <row r="25" spans="1:12" ht="21" customHeight="1">
      <c r="A25" s="2" t="s">
        <v>591</v>
      </c>
      <c r="B25" s="16"/>
    </row>
    <row r="26" spans="1:12" ht="21" customHeight="1">
      <c r="A26" s="2" t="s">
        <v>3154</v>
      </c>
      <c r="B26" s="661"/>
    </row>
    <row r="27" spans="1:12" ht="21" customHeight="1">
      <c r="A27" s="2" t="s">
        <v>3155</v>
      </c>
      <c r="B27" s="16"/>
    </row>
    <row r="28" spans="1:12" ht="21" customHeight="1">
      <c r="A28" s="2" t="s">
        <v>3156</v>
      </c>
      <c r="B28" s="16"/>
    </row>
    <row r="29" spans="1:12" ht="21" customHeight="1">
      <c r="A29" s="2" t="s">
        <v>3157</v>
      </c>
      <c r="B29" s="661"/>
    </row>
    <row r="30" spans="1:12" ht="21" customHeight="1">
      <c r="A30" s="2" t="s">
        <v>3158</v>
      </c>
      <c r="B30" s="661"/>
    </row>
    <row r="31" spans="1:12" ht="21" customHeight="1">
      <c r="A31" s="2" t="s">
        <v>3159</v>
      </c>
      <c r="B31" s="661"/>
    </row>
    <row r="32" spans="1:12" ht="21" customHeight="1">
      <c r="A32" s="2" t="s">
        <v>3160</v>
      </c>
      <c r="B32" s="661"/>
    </row>
    <row r="33" spans="1:2" ht="21" customHeight="1">
      <c r="A33" s="2" t="s">
        <v>3161</v>
      </c>
      <c r="B33" s="16"/>
    </row>
    <row r="34" spans="1:2" ht="21" customHeight="1">
      <c r="A34" s="2" t="s">
        <v>3162</v>
      </c>
      <c r="B34" s="661"/>
    </row>
    <row r="35" spans="1:2" ht="21" customHeight="1">
      <c r="A35" s="2" t="s">
        <v>3163</v>
      </c>
      <c r="B35" s="661"/>
    </row>
    <row r="36" spans="1:2" ht="21" customHeight="1">
      <c r="A36" s="2" t="s">
        <v>3164</v>
      </c>
      <c r="B36" s="661"/>
    </row>
    <row r="37" spans="1:2" ht="21" customHeight="1">
      <c r="A37" s="2" t="s">
        <v>3165</v>
      </c>
      <c r="B37" s="16"/>
    </row>
    <row r="38" spans="1:2" ht="21" customHeight="1">
      <c r="A38" s="521" t="s">
        <v>593</v>
      </c>
      <c r="B38" s="522"/>
    </row>
    <row r="39" spans="1:2" ht="21" customHeight="1">
      <c r="A39" s="523" t="s">
        <v>594</v>
      </c>
      <c r="B39" s="16"/>
    </row>
    <row r="40" spans="1:2" ht="21" customHeight="1">
      <c r="A40" s="523" t="s">
        <v>595</v>
      </c>
      <c r="B40" s="16"/>
    </row>
    <row r="41" spans="1:2" ht="21" customHeight="1">
      <c r="A41" s="521" t="s">
        <v>596</v>
      </c>
      <c r="B41" s="522"/>
    </row>
    <row r="42" spans="1:2" ht="21" customHeight="1">
      <c r="A42" s="523" t="s">
        <v>594</v>
      </c>
      <c r="B42" s="16"/>
    </row>
    <row r="43" spans="1:2" ht="21" customHeight="1">
      <c r="A43" s="523" t="s">
        <v>595</v>
      </c>
      <c r="B43" s="16"/>
    </row>
    <row r="44" spans="1:2" ht="21" customHeight="1">
      <c r="A44" s="521" t="s">
        <v>597</v>
      </c>
      <c r="B44" s="522"/>
    </row>
    <row r="45" spans="1:2" ht="21" customHeight="1">
      <c r="A45" s="523" t="s">
        <v>594</v>
      </c>
      <c r="B45" s="16"/>
    </row>
    <row r="46" spans="1:2" ht="21" customHeight="1">
      <c r="A46" s="523" t="s">
        <v>598</v>
      </c>
      <c r="B46" s="16"/>
    </row>
    <row r="47" spans="1:2" ht="21" customHeight="1">
      <c r="A47" s="521" t="s">
        <v>599</v>
      </c>
      <c r="B47" s="522"/>
    </row>
    <row r="48" spans="1:2" ht="21" customHeight="1">
      <c r="A48" s="2" t="s">
        <v>600</v>
      </c>
      <c r="B48" s="16"/>
    </row>
    <row r="49" spans="1:2" ht="21" customHeight="1">
      <c r="A49" s="2" t="s">
        <v>601</v>
      </c>
      <c r="B49" s="16"/>
    </row>
    <row r="50" spans="1:2" ht="21" customHeight="1">
      <c r="A50" s="520" t="s">
        <v>602</v>
      </c>
      <c r="B50" s="522"/>
    </row>
    <row r="51" spans="1:2" ht="21" customHeight="1">
      <c r="A51" s="2" t="s">
        <v>603</v>
      </c>
      <c r="B51" s="16"/>
    </row>
    <row r="52" spans="1:2" ht="21" customHeight="1">
      <c r="A52" s="2" t="s">
        <v>604</v>
      </c>
      <c r="B52" s="16"/>
    </row>
    <row r="53" spans="1:2" ht="21" customHeight="1">
      <c r="A53" s="520" t="s">
        <v>605</v>
      </c>
      <c r="B53" s="522"/>
    </row>
    <row r="54" spans="1:2" ht="21" customHeight="1">
      <c r="A54" s="2" t="s">
        <v>606</v>
      </c>
      <c r="B54" s="16"/>
    </row>
    <row r="55" spans="1:2" ht="21" customHeight="1">
      <c r="A55" s="506" t="s">
        <v>607</v>
      </c>
      <c r="B55" s="16"/>
    </row>
    <row r="56" spans="1:2" ht="21" customHeight="1">
      <c r="A56" s="517" t="s">
        <v>323</v>
      </c>
      <c r="B56" s="21"/>
    </row>
    <row r="57" spans="1:2" ht="61.5" customHeight="1">
      <c r="A57" s="687" t="s">
        <v>3166</v>
      </c>
      <c r="B57" s="688"/>
    </row>
  </sheetData>
  <sheetProtection formatCells="0" formatColumns="0" formatRows="0"/>
  <mergeCells count="2">
    <mergeCell ref="A2:B2"/>
    <mergeCell ref="A57:B57"/>
  </mergeCells>
  <phoneticPr fontId="3" type="noConversion"/>
  <printOptions horizontalCentered="1"/>
  <pageMargins left="0.75" right="0.55000000000000004" top="0.79" bottom="0.98" header="0.51" footer="0.51"/>
  <pageSetup paperSize="9" scale="50" orientation="portrait" blackAndWhite="1" r:id="rId1"/>
  <headerFooter alignWithMargins="0">
    <evenFooter>&amp;L—&amp;P—</evenFooter>
  </headerFooter>
</worksheet>
</file>

<file path=xl/worksheets/sheet12.xml><?xml version="1.0" encoding="utf-8"?>
<worksheet xmlns="http://schemas.openxmlformats.org/spreadsheetml/2006/main" xmlns:r="http://schemas.openxmlformats.org/officeDocument/2006/relationships">
  <sheetPr>
    <pageSetUpPr fitToPage="1"/>
  </sheetPr>
  <dimension ref="A1:GG1315"/>
  <sheetViews>
    <sheetView showZeros="0" view="pageBreakPreview" workbookViewId="0">
      <pane ySplit="4" topLeftCell="A5" activePane="bottomLeft" state="frozen"/>
      <selection pane="bottomLeft" activeCell="B1315" sqref="B1315"/>
    </sheetView>
  </sheetViews>
  <sheetFormatPr defaultRowHeight="14.25"/>
  <cols>
    <col min="1" max="1" width="48.5" style="503" customWidth="1"/>
    <col min="2" max="2" width="20.25" style="3" customWidth="1"/>
    <col min="3" max="3" width="20.25" style="1" customWidth="1"/>
    <col min="4" max="16384" width="9" style="1"/>
  </cols>
  <sheetData>
    <row r="1" spans="1:2" ht="18.75" customHeight="1">
      <c r="B1" s="504" t="s">
        <v>608</v>
      </c>
    </row>
    <row r="2" spans="1:2" ht="48" customHeight="1">
      <c r="A2" s="686" t="s">
        <v>3208</v>
      </c>
      <c r="B2" s="686"/>
    </row>
    <row r="3" spans="1:2" ht="19.5" customHeight="1">
      <c r="B3" s="504" t="s">
        <v>609</v>
      </c>
    </row>
    <row r="4" spans="1:2" ht="15.95" customHeight="1">
      <c r="A4" s="652" t="s">
        <v>610</v>
      </c>
      <c r="B4" s="653" t="s">
        <v>532</v>
      </c>
    </row>
    <row r="5" spans="1:2" ht="15.95" customHeight="1">
      <c r="A5" s="505" t="s">
        <v>3152</v>
      </c>
      <c r="B5" s="654">
        <v>303664</v>
      </c>
    </row>
    <row r="6" spans="1:2" ht="15.95" customHeight="1">
      <c r="A6" s="655" t="s">
        <v>558</v>
      </c>
      <c r="B6" s="656">
        <v>39444</v>
      </c>
    </row>
    <row r="7" spans="1:2" ht="15.95" customHeight="1">
      <c r="A7" s="655" t="s">
        <v>2456</v>
      </c>
      <c r="B7" s="656">
        <v>760</v>
      </c>
    </row>
    <row r="8" spans="1:2" ht="15.95" customHeight="1">
      <c r="A8" s="655" t="s">
        <v>611</v>
      </c>
      <c r="B8" s="656">
        <v>550</v>
      </c>
    </row>
    <row r="9" spans="1:2" ht="15.95" customHeight="1">
      <c r="A9" s="655" t="s">
        <v>612</v>
      </c>
      <c r="B9" s="656"/>
    </row>
    <row r="10" spans="1:2" ht="15.95" customHeight="1">
      <c r="A10" s="655" t="s">
        <v>621</v>
      </c>
      <c r="B10" s="656"/>
    </row>
    <row r="11" spans="1:2" ht="15.95" customHeight="1">
      <c r="A11" s="655" t="s">
        <v>613</v>
      </c>
      <c r="B11" s="656">
        <v>100</v>
      </c>
    </row>
    <row r="12" spans="1:2" ht="15.95" customHeight="1">
      <c r="A12" s="655" t="s">
        <v>614</v>
      </c>
      <c r="B12" s="656"/>
    </row>
    <row r="13" spans="1:2" ht="15.95" customHeight="1">
      <c r="A13" s="655" t="s">
        <v>615</v>
      </c>
      <c r="B13" s="656"/>
    </row>
    <row r="14" spans="1:2" ht="15.95" customHeight="1">
      <c r="A14" s="655" t="s">
        <v>616</v>
      </c>
      <c r="B14" s="656"/>
    </row>
    <row r="15" spans="1:2" ht="15.95" customHeight="1">
      <c r="A15" s="655" t="s">
        <v>617</v>
      </c>
      <c r="B15" s="656">
        <v>110</v>
      </c>
    </row>
    <row r="16" spans="1:2" ht="15.95" customHeight="1">
      <c r="A16" s="655" t="s">
        <v>618</v>
      </c>
      <c r="B16" s="656"/>
    </row>
    <row r="17" spans="1:2" ht="15.95" customHeight="1">
      <c r="A17" s="655" t="s">
        <v>619</v>
      </c>
      <c r="B17" s="656"/>
    </row>
    <row r="18" spans="1:2" ht="15.95" customHeight="1">
      <c r="A18" s="655" t="s">
        <v>620</v>
      </c>
      <c r="B18" s="656"/>
    </row>
    <row r="19" spans="1:2" ht="15.95" customHeight="1">
      <c r="A19" s="655" t="s">
        <v>2457</v>
      </c>
      <c r="B19" s="656">
        <v>517</v>
      </c>
    </row>
    <row r="20" spans="1:2" ht="15.95" customHeight="1">
      <c r="A20" s="655" t="s">
        <v>611</v>
      </c>
      <c r="B20" s="656">
        <v>317</v>
      </c>
    </row>
    <row r="21" spans="1:2" ht="15.95" customHeight="1">
      <c r="A21" s="655" t="s">
        <v>612</v>
      </c>
      <c r="B21" s="656"/>
    </row>
    <row r="22" spans="1:2" ht="15.95" customHeight="1">
      <c r="A22" s="655" t="s">
        <v>621</v>
      </c>
      <c r="B22" s="656"/>
    </row>
    <row r="23" spans="1:2" ht="15.95" customHeight="1">
      <c r="A23" s="655" t="s">
        <v>622</v>
      </c>
      <c r="B23" s="656">
        <v>100</v>
      </c>
    </row>
    <row r="24" spans="1:2" ht="15.95" customHeight="1">
      <c r="A24" s="655" t="s">
        <v>623</v>
      </c>
      <c r="B24" s="656"/>
    </row>
    <row r="25" spans="1:2" ht="15.95" customHeight="1">
      <c r="A25" s="655" t="s">
        <v>624</v>
      </c>
      <c r="B25" s="656">
        <v>100</v>
      </c>
    </row>
    <row r="26" spans="1:2" ht="15.95" customHeight="1">
      <c r="A26" s="655" t="s">
        <v>619</v>
      </c>
      <c r="B26" s="656"/>
    </row>
    <row r="27" spans="1:2" ht="15.95" customHeight="1">
      <c r="A27" s="655" t="s">
        <v>625</v>
      </c>
      <c r="B27" s="656"/>
    </row>
    <row r="28" spans="1:2" ht="15.95" customHeight="1">
      <c r="A28" s="655" t="s">
        <v>2458</v>
      </c>
      <c r="B28" s="656">
        <v>16018</v>
      </c>
    </row>
    <row r="29" spans="1:2" ht="15.95" customHeight="1">
      <c r="A29" s="655" t="s">
        <v>611</v>
      </c>
      <c r="B29" s="656">
        <v>15727</v>
      </c>
    </row>
    <row r="30" spans="1:2" ht="15.95" customHeight="1">
      <c r="A30" s="655" t="s">
        <v>612</v>
      </c>
      <c r="B30" s="656"/>
    </row>
    <row r="31" spans="1:2" ht="15.95" customHeight="1">
      <c r="A31" s="655" t="s">
        <v>621</v>
      </c>
      <c r="B31" s="656"/>
    </row>
    <row r="32" spans="1:2" ht="15.95" customHeight="1">
      <c r="A32" s="655" t="s">
        <v>2459</v>
      </c>
      <c r="B32" s="656"/>
    </row>
    <row r="33" spans="1:2" ht="15.95" customHeight="1">
      <c r="A33" s="655" t="s">
        <v>2460</v>
      </c>
      <c r="B33" s="656"/>
    </row>
    <row r="34" spans="1:2" ht="15.95" customHeight="1">
      <c r="A34" s="655" t="s">
        <v>2461</v>
      </c>
      <c r="B34" s="656"/>
    </row>
    <row r="35" spans="1:2" ht="15.95" customHeight="1">
      <c r="A35" s="655" t="s">
        <v>626</v>
      </c>
      <c r="B35" s="656"/>
    </row>
    <row r="36" spans="1:2" ht="15.95" customHeight="1">
      <c r="A36" s="655" t="s">
        <v>2462</v>
      </c>
      <c r="B36" s="656">
        <v>291</v>
      </c>
    </row>
    <row r="37" spans="1:2" ht="15.95" customHeight="1">
      <c r="A37" s="655" t="s">
        <v>627</v>
      </c>
      <c r="B37" s="656"/>
    </row>
    <row r="38" spans="1:2" ht="15.95" customHeight="1">
      <c r="A38" s="655" t="s">
        <v>619</v>
      </c>
      <c r="B38" s="656"/>
    </row>
    <row r="39" spans="1:2" ht="15.95" customHeight="1">
      <c r="A39" s="655" t="s">
        <v>628</v>
      </c>
      <c r="B39" s="656"/>
    </row>
    <row r="40" spans="1:2" ht="15.95" customHeight="1">
      <c r="A40" s="655" t="s">
        <v>2463</v>
      </c>
      <c r="B40" s="656">
        <v>383</v>
      </c>
    </row>
    <row r="41" spans="1:2" ht="15.95" customHeight="1">
      <c r="A41" s="655" t="s">
        <v>611</v>
      </c>
      <c r="B41" s="656">
        <v>383</v>
      </c>
    </row>
    <row r="42" spans="1:2" ht="15.95" customHeight="1">
      <c r="A42" s="655" t="s">
        <v>612</v>
      </c>
      <c r="B42" s="656"/>
    </row>
    <row r="43" spans="1:2" ht="15.95" customHeight="1">
      <c r="A43" s="655" t="s">
        <v>621</v>
      </c>
      <c r="B43" s="656"/>
    </row>
    <row r="44" spans="1:2" ht="15.95" customHeight="1">
      <c r="A44" s="655" t="s">
        <v>629</v>
      </c>
      <c r="B44" s="656"/>
    </row>
    <row r="45" spans="1:2" ht="15.95" customHeight="1">
      <c r="A45" s="655" t="s">
        <v>2464</v>
      </c>
      <c r="B45" s="656"/>
    </row>
    <row r="46" spans="1:2" ht="15.95" customHeight="1">
      <c r="A46" s="655" t="s">
        <v>630</v>
      </c>
      <c r="B46" s="656"/>
    </row>
    <row r="47" spans="1:2" ht="15.95" customHeight="1">
      <c r="A47" s="655" t="s">
        <v>2465</v>
      </c>
      <c r="B47" s="656"/>
    </row>
    <row r="48" spans="1:2" ht="15.95" customHeight="1">
      <c r="A48" s="655" t="s">
        <v>631</v>
      </c>
      <c r="B48" s="656"/>
    </row>
    <row r="49" spans="1:2" ht="15.95" customHeight="1">
      <c r="A49" s="655" t="s">
        <v>2466</v>
      </c>
      <c r="B49" s="656"/>
    </row>
    <row r="50" spans="1:2" ht="15.95" customHeight="1">
      <c r="A50" s="655" t="s">
        <v>619</v>
      </c>
      <c r="B50" s="656"/>
    </row>
    <row r="51" spans="1:2" ht="15.95" customHeight="1">
      <c r="A51" s="655" t="s">
        <v>632</v>
      </c>
      <c r="B51" s="656"/>
    </row>
    <row r="52" spans="1:2" ht="15.95" customHeight="1">
      <c r="A52" s="655" t="s">
        <v>2467</v>
      </c>
      <c r="B52" s="656">
        <v>467</v>
      </c>
    </row>
    <row r="53" spans="1:2" ht="15.95" customHeight="1">
      <c r="A53" s="655" t="s">
        <v>611</v>
      </c>
      <c r="B53" s="656">
        <v>427</v>
      </c>
    </row>
    <row r="54" spans="1:2" ht="15.95" customHeight="1">
      <c r="A54" s="655" t="s">
        <v>612</v>
      </c>
      <c r="B54" s="656"/>
    </row>
    <row r="55" spans="1:2" ht="15.95" customHeight="1">
      <c r="A55" s="655" t="s">
        <v>621</v>
      </c>
      <c r="B55" s="656"/>
    </row>
    <row r="56" spans="1:2" ht="15.95" customHeight="1">
      <c r="A56" s="655" t="s">
        <v>2468</v>
      </c>
      <c r="B56" s="656"/>
    </row>
    <row r="57" spans="1:2" ht="15.95" customHeight="1">
      <c r="A57" s="655" t="s">
        <v>633</v>
      </c>
      <c r="B57" s="656"/>
    </row>
    <row r="58" spans="1:2" ht="15.95" customHeight="1">
      <c r="A58" s="655" t="s">
        <v>634</v>
      </c>
      <c r="B58" s="656"/>
    </row>
    <row r="59" spans="1:2" ht="15.95" customHeight="1">
      <c r="A59" s="655" t="s">
        <v>635</v>
      </c>
      <c r="B59" s="656"/>
    </row>
    <row r="60" spans="1:2" ht="15.95" customHeight="1">
      <c r="A60" s="655" t="s">
        <v>636</v>
      </c>
      <c r="B60" s="656">
        <v>40</v>
      </c>
    </row>
    <row r="61" spans="1:2" ht="15.95" customHeight="1">
      <c r="A61" s="655" t="s">
        <v>619</v>
      </c>
      <c r="B61" s="656"/>
    </row>
    <row r="62" spans="1:2" ht="15.95" customHeight="1">
      <c r="A62" s="655" t="s">
        <v>637</v>
      </c>
      <c r="B62" s="656"/>
    </row>
    <row r="63" spans="1:2" ht="15.95" customHeight="1">
      <c r="A63" s="655" t="s">
        <v>2469</v>
      </c>
      <c r="B63" s="656">
        <v>1851</v>
      </c>
    </row>
    <row r="64" spans="1:2" ht="15.95" customHeight="1">
      <c r="A64" s="655" t="s">
        <v>611</v>
      </c>
      <c r="B64" s="656">
        <v>1804</v>
      </c>
    </row>
    <row r="65" spans="1:2" ht="15.95" customHeight="1">
      <c r="A65" s="655" t="s">
        <v>612</v>
      </c>
      <c r="B65" s="656"/>
    </row>
    <row r="66" spans="1:2" ht="15.95" customHeight="1">
      <c r="A66" s="655" t="s">
        <v>621</v>
      </c>
      <c r="B66" s="656"/>
    </row>
    <row r="67" spans="1:2" ht="15.95" customHeight="1">
      <c r="A67" s="655" t="s">
        <v>2470</v>
      </c>
      <c r="B67" s="656"/>
    </row>
    <row r="68" spans="1:2" ht="15.95" customHeight="1">
      <c r="A68" s="655" t="s">
        <v>638</v>
      </c>
      <c r="B68" s="656"/>
    </row>
    <row r="69" spans="1:2" ht="15.95" customHeight="1">
      <c r="A69" s="655" t="s">
        <v>639</v>
      </c>
      <c r="B69" s="656"/>
    </row>
    <row r="70" spans="1:2" ht="15.95" customHeight="1">
      <c r="A70" s="655" t="s">
        <v>640</v>
      </c>
      <c r="B70" s="656"/>
    </row>
    <row r="71" spans="1:2" ht="15.95" customHeight="1">
      <c r="A71" s="655" t="s">
        <v>2471</v>
      </c>
      <c r="B71" s="656"/>
    </row>
    <row r="72" spans="1:2" ht="15.95" customHeight="1">
      <c r="A72" s="655" t="s">
        <v>619</v>
      </c>
      <c r="B72" s="656">
        <v>47</v>
      </c>
    </row>
    <row r="73" spans="1:2" ht="15.95" customHeight="1">
      <c r="A73" s="655" t="s">
        <v>641</v>
      </c>
      <c r="B73" s="656"/>
    </row>
    <row r="74" spans="1:2" ht="15.95" customHeight="1">
      <c r="A74" s="655" t="s">
        <v>2472</v>
      </c>
      <c r="B74" s="656">
        <v>8526</v>
      </c>
    </row>
    <row r="75" spans="1:2" ht="15.95" customHeight="1">
      <c r="A75" s="655" t="s">
        <v>611</v>
      </c>
      <c r="B75" s="656"/>
    </row>
    <row r="76" spans="1:2" ht="15.95" customHeight="1">
      <c r="A76" s="655" t="s">
        <v>612</v>
      </c>
      <c r="B76" s="656">
        <v>8526</v>
      </c>
    </row>
    <row r="77" spans="1:2" ht="15.95" customHeight="1">
      <c r="A77" s="655" t="s">
        <v>621</v>
      </c>
      <c r="B77" s="656"/>
    </row>
    <row r="78" spans="1:2" ht="15.95" customHeight="1">
      <c r="A78" s="655" t="s">
        <v>642</v>
      </c>
      <c r="B78" s="656"/>
    </row>
    <row r="79" spans="1:2" ht="15.95" customHeight="1">
      <c r="A79" s="655" t="s">
        <v>643</v>
      </c>
      <c r="B79" s="656"/>
    </row>
    <row r="80" spans="1:2" ht="15.95" customHeight="1">
      <c r="A80" s="655" t="s">
        <v>644</v>
      </c>
      <c r="B80" s="656"/>
    </row>
    <row r="81" spans="1:2" ht="15.95" customHeight="1">
      <c r="A81" s="655" t="s">
        <v>645</v>
      </c>
      <c r="B81" s="656"/>
    </row>
    <row r="82" spans="1:2" ht="15.95" customHeight="1">
      <c r="A82" s="655" t="s">
        <v>646</v>
      </c>
      <c r="B82" s="656"/>
    </row>
    <row r="83" spans="1:2" ht="15.95" customHeight="1">
      <c r="A83" s="655" t="s">
        <v>640</v>
      </c>
      <c r="B83" s="656"/>
    </row>
    <row r="84" spans="1:2" ht="15.95" customHeight="1">
      <c r="A84" s="655" t="s">
        <v>619</v>
      </c>
      <c r="B84" s="656"/>
    </row>
    <row r="85" spans="1:2" ht="15.95" customHeight="1">
      <c r="A85" s="655" t="s">
        <v>647</v>
      </c>
      <c r="B85" s="656"/>
    </row>
    <row r="86" spans="1:2" ht="15.95" customHeight="1">
      <c r="A86" s="655" t="s">
        <v>2473</v>
      </c>
      <c r="B86" s="656">
        <v>299</v>
      </c>
    </row>
    <row r="87" spans="1:2" ht="15.95" customHeight="1">
      <c r="A87" s="655" t="s">
        <v>611</v>
      </c>
      <c r="B87" s="656">
        <v>299</v>
      </c>
    </row>
    <row r="88" spans="1:2" ht="15.95" customHeight="1">
      <c r="A88" s="655" t="s">
        <v>612</v>
      </c>
      <c r="B88" s="656"/>
    </row>
    <row r="89" spans="1:2" ht="15.95" customHeight="1">
      <c r="A89" s="655" t="s">
        <v>621</v>
      </c>
      <c r="B89" s="656"/>
    </row>
    <row r="90" spans="1:2" ht="15.95" customHeight="1">
      <c r="A90" s="655" t="s">
        <v>648</v>
      </c>
      <c r="B90" s="656"/>
    </row>
    <row r="91" spans="1:2" ht="15.95" customHeight="1">
      <c r="A91" s="655" t="s">
        <v>649</v>
      </c>
      <c r="B91" s="656"/>
    </row>
    <row r="92" spans="1:2" ht="15.95" customHeight="1">
      <c r="A92" s="655" t="s">
        <v>640</v>
      </c>
      <c r="B92" s="656"/>
    </row>
    <row r="93" spans="1:2" ht="15.95" customHeight="1">
      <c r="A93" s="655" t="s">
        <v>619</v>
      </c>
      <c r="B93" s="656"/>
    </row>
    <row r="94" spans="1:2" ht="15.95" customHeight="1">
      <c r="A94" s="655" t="s">
        <v>650</v>
      </c>
      <c r="B94" s="656"/>
    </row>
    <row r="95" spans="1:2" ht="15.95" customHeight="1">
      <c r="A95" s="655" t="s">
        <v>2474</v>
      </c>
      <c r="B95" s="656"/>
    </row>
    <row r="96" spans="1:2" ht="15.95" customHeight="1">
      <c r="A96" s="655" t="s">
        <v>611</v>
      </c>
      <c r="B96" s="656"/>
    </row>
    <row r="97" spans="1:2" ht="15.95" customHeight="1">
      <c r="A97" s="655" t="s">
        <v>612</v>
      </c>
      <c r="B97" s="656"/>
    </row>
    <row r="98" spans="1:2" ht="15.95" customHeight="1">
      <c r="A98" s="655" t="s">
        <v>621</v>
      </c>
      <c r="B98" s="656"/>
    </row>
    <row r="99" spans="1:2" ht="15.95" customHeight="1">
      <c r="A99" s="655" t="s">
        <v>2475</v>
      </c>
      <c r="B99" s="656"/>
    </row>
    <row r="100" spans="1:2" ht="15.95" customHeight="1">
      <c r="A100" s="655" t="s">
        <v>651</v>
      </c>
      <c r="B100" s="656"/>
    </row>
    <row r="101" spans="1:2" ht="15.95" customHeight="1">
      <c r="A101" s="655" t="s">
        <v>2476</v>
      </c>
      <c r="B101" s="656"/>
    </row>
    <row r="102" spans="1:2" ht="15.95" customHeight="1">
      <c r="A102" s="655" t="s">
        <v>640</v>
      </c>
      <c r="B102" s="656"/>
    </row>
    <row r="103" spans="1:2" ht="15.95" customHeight="1">
      <c r="A103" s="655" t="s">
        <v>619</v>
      </c>
      <c r="B103" s="656"/>
    </row>
    <row r="104" spans="1:2" ht="15.95" customHeight="1">
      <c r="A104" s="655" t="s">
        <v>2477</v>
      </c>
      <c r="B104" s="656"/>
    </row>
    <row r="105" spans="1:2" ht="15.95" customHeight="1">
      <c r="A105" s="655" t="s">
        <v>2478</v>
      </c>
      <c r="B105" s="656">
        <v>134</v>
      </c>
    </row>
    <row r="106" spans="1:2" ht="15.95" customHeight="1">
      <c r="A106" s="655" t="s">
        <v>611</v>
      </c>
      <c r="B106" s="656">
        <v>134</v>
      </c>
    </row>
    <row r="107" spans="1:2" ht="15.95" customHeight="1">
      <c r="A107" s="655" t="s">
        <v>612</v>
      </c>
      <c r="B107" s="656"/>
    </row>
    <row r="108" spans="1:2" ht="15.95" customHeight="1">
      <c r="A108" s="655" t="s">
        <v>621</v>
      </c>
      <c r="B108" s="656"/>
    </row>
    <row r="109" spans="1:2" ht="15.95" customHeight="1">
      <c r="A109" s="655" t="s">
        <v>2479</v>
      </c>
      <c r="B109" s="656"/>
    </row>
    <row r="110" spans="1:2" ht="15.95" customHeight="1">
      <c r="A110" s="655" t="s">
        <v>2480</v>
      </c>
      <c r="B110" s="656"/>
    </row>
    <row r="111" spans="1:2" ht="15.95" customHeight="1">
      <c r="A111" s="655" t="s">
        <v>652</v>
      </c>
      <c r="B111" s="656"/>
    </row>
    <row r="112" spans="1:2" ht="15.95" customHeight="1">
      <c r="A112" s="655" t="s">
        <v>653</v>
      </c>
      <c r="B112" s="656"/>
    </row>
    <row r="113" spans="1:2" ht="15.95" customHeight="1">
      <c r="A113" s="655" t="s">
        <v>654</v>
      </c>
      <c r="B113" s="656"/>
    </row>
    <row r="114" spans="1:2" ht="15.95" customHeight="1">
      <c r="A114" s="655" t="s">
        <v>2481</v>
      </c>
      <c r="B114" s="656"/>
    </row>
    <row r="115" spans="1:2" ht="15.95" customHeight="1">
      <c r="A115" s="655" t="s">
        <v>655</v>
      </c>
      <c r="B115" s="656"/>
    </row>
    <row r="116" spans="1:2" ht="15.95" customHeight="1">
      <c r="A116" s="655" t="s">
        <v>2482</v>
      </c>
      <c r="B116" s="656"/>
    </row>
    <row r="117" spans="1:2" ht="15.95" customHeight="1">
      <c r="A117" s="655" t="s">
        <v>2483</v>
      </c>
      <c r="B117" s="656"/>
    </row>
    <row r="118" spans="1:2" ht="15.95" customHeight="1">
      <c r="A118" s="655" t="s">
        <v>619</v>
      </c>
      <c r="B118" s="656"/>
    </row>
    <row r="119" spans="1:2" ht="15.95" customHeight="1">
      <c r="A119" s="655" t="s">
        <v>656</v>
      </c>
      <c r="B119" s="656"/>
    </row>
    <row r="120" spans="1:2" ht="15.95" customHeight="1">
      <c r="A120" s="655" t="s">
        <v>2484</v>
      </c>
      <c r="B120" s="656">
        <v>651</v>
      </c>
    </row>
    <row r="121" spans="1:2" ht="15.95" customHeight="1">
      <c r="A121" s="655" t="s">
        <v>611</v>
      </c>
      <c r="B121" s="656">
        <v>651</v>
      </c>
    </row>
    <row r="122" spans="1:2" ht="15.95" customHeight="1">
      <c r="A122" s="655" t="s">
        <v>612</v>
      </c>
      <c r="B122" s="656"/>
    </row>
    <row r="123" spans="1:2" ht="15.95" customHeight="1">
      <c r="A123" s="655" t="s">
        <v>621</v>
      </c>
      <c r="B123" s="656"/>
    </row>
    <row r="124" spans="1:2" ht="15.95" customHeight="1">
      <c r="A124" s="655" t="s">
        <v>657</v>
      </c>
      <c r="B124" s="656"/>
    </row>
    <row r="125" spans="1:2" ht="15.95" customHeight="1">
      <c r="A125" s="655" t="s">
        <v>658</v>
      </c>
      <c r="B125" s="656"/>
    </row>
    <row r="126" spans="1:2" ht="15.95" customHeight="1">
      <c r="A126" s="655" t="s">
        <v>2485</v>
      </c>
      <c r="B126" s="656"/>
    </row>
    <row r="127" spans="1:2" ht="15.95" customHeight="1">
      <c r="A127" s="655" t="s">
        <v>619</v>
      </c>
      <c r="B127" s="656"/>
    </row>
    <row r="128" spans="1:2" ht="15.95" customHeight="1">
      <c r="A128" s="655" t="s">
        <v>659</v>
      </c>
      <c r="B128" s="656"/>
    </row>
    <row r="129" spans="1:2" ht="15.95" customHeight="1">
      <c r="A129" s="655" t="s">
        <v>2486</v>
      </c>
      <c r="B129" s="656">
        <v>384</v>
      </c>
    </row>
    <row r="130" spans="1:2" ht="15.95" customHeight="1">
      <c r="A130" s="655" t="s">
        <v>611</v>
      </c>
      <c r="B130" s="656"/>
    </row>
    <row r="131" spans="1:2" ht="15.95" customHeight="1">
      <c r="A131" s="655" t="s">
        <v>612</v>
      </c>
      <c r="B131" s="656"/>
    </row>
    <row r="132" spans="1:2" ht="15.95" customHeight="1">
      <c r="A132" s="655" t="s">
        <v>621</v>
      </c>
      <c r="B132" s="656"/>
    </row>
    <row r="133" spans="1:2" ht="15.95" customHeight="1">
      <c r="A133" s="655" t="s">
        <v>660</v>
      </c>
      <c r="B133" s="656"/>
    </row>
    <row r="134" spans="1:2" ht="15.95" customHeight="1">
      <c r="A134" s="655" t="s">
        <v>2487</v>
      </c>
      <c r="B134" s="656"/>
    </row>
    <row r="135" spans="1:2" ht="15.95" customHeight="1">
      <c r="A135" s="655" t="s">
        <v>661</v>
      </c>
      <c r="B135" s="656"/>
    </row>
    <row r="136" spans="1:2" ht="15.95" customHeight="1">
      <c r="A136" s="655" t="s">
        <v>2488</v>
      </c>
      <c r="B136" s="656"/>
    </row>
    <row r="137" spans="1:2" ht="15.95" customHeight="1">
      <c r="A137" s="655" t="s">
        <v>662</v>
      </c>
      <c r="B137" s="656">
        <v>384</v>
      </c>
    </row>
    <row r="138" spans="1:2" ht="15.95" customHeight="1">
      <c r="A138" s="655" t="s">
        <v>619</v>
      </c>
      <c r="B138" s="656"/>
    </row>
    <row r="139" spans="1:2" ht="15.95" customHeight="1">
      <c r="A139" s="655" t="s">
        <v>663</v>
      </c>
      <c r="B139" s="656"/>
    </row>
    <row r="140" spans="1:2" ht="15.95" customHeight="1">
      <c r="A140" s="655" t="s">
        <v>2489</v>
      </c>
      <c r="B140" s="656"/>
    </row>
    <row r="141" spans="1:2" ht="15.95" customHeight="1">
      <c r="A141" s="655" t="s">
        <v>611</v>
      </c>
      <c r="B141" s="656"/>
    </row>
    <row r="142" spans="1:2" ht="15.95" customHeight="1">
      <c r="A142" s="655" t="s">
        <v>612</v>
      </c>
      <c r="B142" s="656"/>
    </row>
    <row r="143" spans="1:2" ht="15.95" customHeight="1">
      <c r="A143" s="655" t="s">
        <v>621</v>
      </c>
      <c r="B143" s="656"/>
    </row>
    <row r="144" spans="1:2" ht="15.95" customHeight="1">
      <c r="A144" s="655" t="s">
        <v>664</v>
      </c>
      <c r="B144" s="656"/>
    </row>
    <row r="145" spans="1:2" ht="15.95" customHeight="1">
      <c r="A145" s="655" t="s">
        <v>2490</v>
      </c>
      <c r="B145" s="656"/>
    </row>
    <row r="146" spans="1:2" ht="15.95" customHeight="1">
      <c r="A146" s="655" t="s">
        <v>2491</v>
      </c>
      <c r="B146" s="656"/>
    </row>
    <row r="147" spans="1:2" ht="15.95" customHeight="1">
      <c r="A147" s="655" t="s">
        <v>665</v>
      </c>
      <c r="B147" s="656"/>
    </row>
    <row r="148" spans="1:2" ht="15.95" customHeight="1">
      <c r="A148" s="655" t="s">
        <v>2492</v>
      </c>
      <c r="B148" s="656"/>
    </row>
    <row r="149" spans="1:2" ht="15.95" customHeight="1">
      <c r="A149" s="655" t="s">
        <v>666</v>
      </c>
      <c r="B149" s="656"/>
    </row>
    <row r="150" spans="1:2" ht="15.95" customHeight="1">
      <c r="A150" s="655" t="s">
        <v>619</v>
      </c>
      <c r="B150" s="656"/>
    </row>
    <row r="151" spans="1:2" ht="15.95" customHeight="1">
      <c r="A151" s="655" t="s">
        <v>667</v>
      </c>
      <c r="B151" s="656"/>
    </row>
    <row r="152" spans="1:2" ht="15.95" customHeight="1">
      <c r="A152" s="655" t="s">
        <v>2493</v>
      </c>
      <c r="B152" s="656">
        <v>1365</v>
      </c>
    </row>
    <row r="153" spans="1:2" ht="15.95" customHeight="1">
      <c r="A153" s="655" t="s">
        <v>611</v>
      </c>
      <c r="B153" s="656">
        <v>1355</v>
      </c>
    </row>
    <row r="154" spans="1:2" ht="15.95" customHeight="1">
      <c r="A154" s="655" t="s">
        <v>612</v>
      </c>
      <c r="B154" s="656"/>
    </row>
    <row r="155" spans="1:2" ht="15.95" customHeight="1">
      <c r="A155" s="655" t="s">
        <v>621</v>
      </c>
      <c r="B155" s="656"/>
    </row>
    <row r="156" spans="1:2" ht="15.95" customHeight="1">
      <c r="A156" s="655" t="s">
        <v>668</v>
      </c>
      <c r="B156" s="656"/>
    </row>
    <row r="157" spans="1:2" ht="15.95" customHeight="1">
      <c r="A157" s="655" t="s">
        <v>669</v>
      </c>
      <c r="B157" s="656"/>
    </row>
    <row r="158" spans="1:2" ht="15.95" customHeight="1">
      <c r="A158" s="655" t="s">
        <v>2494</v>
      </c>
      <c r="B158" s="656">
        <v>10</v>
      </c>
    </row>
    <row r="159" spans="1:2" ht="15.95" customHeight="1">
      <c r="A159" s="655" t="s">
        <v>640</v>
      </c>
      <c r="B159" s="656"/>
    </row>
    <row r="160" spans="1:2" ht="15.95" customHeight="1">
      <c r="A160" s="655" t="s">
        <v>619</v>
      </c>
      <c r="B160" s="656"/>
    </row>
    <row r="161" spans="1:184" ht="15.95" customHeight="1">
      <c r="A161" s="655" t="s">
        <v>670</v>
      </c>
      <c r="B161" s="656"/>
    </row>
    <row r="162" spans="1:184" ht="15.95" customHeight="1">
      <c r="A162" s="655" t="s">
        <v>2495</v>
      </c>
      <c r="B162" s="656">
        <v>218</v>
      </c>
    </row>
    <row r="163" spans="1:184" ht="15.95" customHeight="1">
      <c r="A163" s="655" t="s">
        <v>611</v>
      </c>
      <c r="B163" s="656">
        <v>218</v>
      </c>
    </row>
    <row r="164" spans="1:184" ht="15.95" customHeight="1">
      <c r="A164" s="655" t="s">
        <v>612</v>
      </c>
      <c r="B164" s="656"/>
    </row>
    <row r="165" spans="1:184" ht="15.95" customHeight="1">
      <c r="A165" s="655" t="s">
        <v>621</v>
      </c>
      <c r="B165" s="656"/>
    </row>
    <row r="166" spans="1:184" ht="15.95" customHeight="1">
      <c r="A166" s="655" t="s">
        <v>2496</v>
      </c>
      <c r="B166" s="656"/>
    </row>
    <row r="167" spans="1:184" ht="15.95" customHeight="1">
      <c r="A167" s="655" t="s">
        <v>2497</v>
      </c>
      <c r="B167" s="656"/>
    </row>
    <row r="168" spans="1:184" ht="15.95" customHeight="1">
      <c r="A168" s="655" t="s">
        <v>671</v>
      </c>
      <c r="B168" s="656"/>
    </row>
    <row r="169" spans="1:184" ht="15.95" customHeight="1">
      <c r="A169" s="655" t="s">
        <v>672</v>
      </c>
      <c r="B169" s="656"/>
    </row>
    <row r="170" spans="1:184" ht="15.95" customHeight="1">
      <c r="A170" s="655" t="s">
        <v>2498</v>
      </c>
      <c r="B170" s="656"/>
    </row>
    <row r="171" spans="1:184" ht="15.95" customHeight="1">
      <c r="A171" s="655" t="s">
        <v>673</v>
      </c>
      <c r="B171" s="656"/>
    </row>
    <row r="172" spans="1:184" ht="15.95" customHeight="1">
      <c r="A172" s="655" t="s">
        <v>640</v>
      </c>
      <c r="B172" s="656"/>
      <c r="FY172" s="507"/>
      <c r="FZ172" s="508"/>
      <c r="GA172" s="508"/>
      <c r="GB172" s="508"/>
    </row>
    <row r="173" spans="1:184" ht="15.95" customHeight="1">
      <c r="A173" s="655" t="s">
        <v>619</v>
      </c>
      <c r="B173" s="656"/>
    </row>
    <row r="174" spans="1:184" ht="15.95" customHeight="1">
      <c r="A174" s="655" t="s">
        <v>674</v>
      </c>
      <c r="B174" s="656"/>
    </row>
    <row r="175" spans="1:184" ht="15.95" customHeight="1">
      <c r="A175" s="655" t="s">
        <v>2499</v>
      </c>
      <c r="B175" s="656"/>
    </row>
    <row r="176" spans="1:184" ht="15.95" customHeight="1">
      <c r="A176" s="655" t="s">
        <v>611</v>
      </c>
      <c r="B176" s="656"/>
    </row>
    <row r="177" spans="1:189" ht="15.95" customHeight="1">
      <c r="A177" s="655" t="s">
        <v>612</v>
      </c>
      <c r="B177" s="656"/>
    </row>
    <row r="178" spans="1:189" ht="15.95" customHeight="1">
      <c r="A178" s="655" t="s">
        <v>621</v>
      </c>
      <c r="B178" s="656"/>
    </row>
    <row r="179" spans="1:189" ht="15.95" customHeight="1">
      <c r="A179" s="655" t="s">
        <v>2500</v>
      </c>
      <c r="B179" s="656"/>
    </row>
    <row r="180" spans="1:189" ht="15.95" customHeight="1">
      <c r="A180" s="655" t="s">
        <v>619</v>
      </c>
      <c r="B180" s="656"/>
    </row>
    <row r="181" spans="1:189" ht="15.95" customHeight="1">
      <c r="A181" s="655" t="s">
        <v>675</v>
      </c>
      <c r="B181" s="656"/>
    </row>
    <row r="182" spans="1:189" ht="15.95" customHeight="1">
      <c r="A182" s="655" t="s">
        <v>2501</v>
      </c>
      <c r="B182" s="656">
        <v>9</v>
      </c>
    </row>
    <row r="183" spans="1:189" ht="15.95" customHeight="1">
      <c r="A183" s="655" t="s">
        <v>611</v>
      </c>
      <c r="B183" s="656">
        <v>9</v>
      </c>
    </row>
    <row r="184" spans="1:189" ht="15.95" customHeight="1">
      <c r="A184" s="655" t="s">
        <v>612</v>
      </c>
      <c r="B184" s="656"/>
    </row>
    <row r="185" spans="1:189" ht="15.95" customHeight="1">
      <c r="A185" s="655" t="s">
        <v>621</v>
      </c>
      <c r="B185" s="656"/>
    </row>
    <row r="186" spans="1:189" ht="15.95" customHeight="1">
      <c r="A186" s="655" t="s">
        <v>676</v>
      </c>
      <c r="B186" s="656"/>
    </row>
    <row r="187" spans="1:189" ht="15.95" customHeight="1">
      <c r="A187" s="655" t="s">
        <v>619</v>
      </c>
      <c r="B187" s="656"/>
      <c r="GD187" s="509"/>
      <c r="GE187" s="510"/>
      <c r="GF187" s="510"/>
      <c r="GG187" s="508"/>
    </row>
    <row r="188" spans="1:189" ht="15.95" customHeight="1">
      <c r="A188" s="655" t="s">
        <v>677</v>
      </c>
      <c r="B188" s="656"/>
    </row>
    <row r="189" spans="1:189" ht="15.95" customHeight="1">
      <c r="A189" s="655" t="s">
        <v>2502</v>
      </c>
      <c r="B189" s="656">
        <v>277</v>
      </c>
    </row>
    <row r="190" spans="1:189" ht="15.95" customHeight="1">
      <c r="A190" s="655" t="s">
        <v>611</v>
      </c>
      <c r="B190" s="656">
        <v>277</v>
      </c>
    </row>
    <row r="191" spans="1:189" ht="15.95" customHeight="1">
      <c r="A191" s="655" t="s">
        <v>612</v>
      </c>
      <c r="B191" s="656"/>
    </row>
    <row r="192" spans="1:189" ht="15.95" customHeight="1">
      <c r="A192" s="655" t="s">
        <v>621</v>
      </c>
      <c r="B192" s="656"/>
    </row>
    <row r="193" spans="1:2" ht="15.95" customHeight="1">
      <c r="A193" s="655" t="s">
        <v>678</v>
      </c>
      <c r="B193" s="656"/>
    </row>
    <row r="194" spans="1:2" ht="15.95" customHeight="1">
      <c r="A194" s="655" t="s">
        <v>2503</v>
      </c>
      <c r="B194" s="656"/>
    </row>
    <row r="195" spans="1:2" ht="15.95" customHeight="1">
      <c r="A195" s="655" t="s">
        <v>679</v>
      </c>
      <c r="B195" s="656"/>
    </row>
    <row r="196" spans="1:2" ht="15.95" customHeight="1">
      <c r="A196" s="655" t="s">
        <v>619</v>
      </c>
      <c r="B196" s="656"/>
    </row>
    <row r="197" spans="1:2" ht="15.95" customHeight="1">
      <c r="A197" s="655" t="s">
        <v>680</v>
      </c>
      <c r="B197" s="656"/>
    </row>
    <row r="198" spans="1:2" ht="15.95" customHeight="1">
      <c r="A198" s="655" t="s">
        <v>2504</v>
      </c>
      <c r="B198" s="656">
        <v>627</v>
      </c>
    </row>
    <row r="199" spans="1:2" ht="15.95" customHeight="1">
      <c r="A199" s="655" t="s">
        <v>611</v>
      </c>
      <c r="B199" s="656">
        <v>627</v>
      </c>
    </row>
    <row r="200" spans="1:2" ht="15.95" customHeight="1">
      <c r="A200" s="655" t="s">
        <v>612</v>
      </c>
      <c r="B200" s="656"/>
    </row>
    <row r="201" spans="1:2" ht="15.95" customHeight="1">
      <c r="A201" s="655" t="s">
        <v>621</v>
      </c>
      <c r="B201" s="656"/>
    </row>
    <row r="202" spans="1:2" ht="15.95" customHeight="1">
      <c r="A202" s="655" t="s">
        <v>681</v>
      </c>
      <c r="B202" s="656"/>
    </row>
    <row r="203" spans="1:2" ht="15.95" customHeight="1">
      <c r="A203" s="655" t="s">
        <v>682</v>
      </c>
      <c r="B203" s="656"/>
    </row>
    <row r="204" spans="1:2" ht="15.95" customHeight="1">
      <c r="A204" s="655" t="s">
        <v>2505</v>
      </c>
      <c r="B204" s="656">
        <v>53</v>
      </c>
    </row>
    <row r="205" spans="1:2" ht="15.95" customHeight="1">
      <c r="A205" s="655" t="s">
        <v>611</v>
      </c>
      <c r="B205" s="656">
        <v>53</v>
      </c>
    </row>
    <row r="206" spans="1:2" ht="15.95" customHeight="1">
      <c r="A206" s="655" t="s">
        <v>612</v>
      </c>
      <c r="B206" s="656"/>
    </row>
    <row r="207" spans="1:2" ht="15.95" customHeight="1">
      <c r="A207" s="655" t="s">
        <v>621</v>
      </c>
      <c r="B207" s="656"/>
    </row>
    <row r="208" spans="1:2" ht="15.95" customHeight="1">
      <c r="A208" s="655" t="s">
        <v>624</v>
      </c>
      <c r="B208" s="656"/>
    </row>
    <row r="209" spans="1:184" ht="15.95" customHeight="1">
      <c r="A209" s="655" t="s">
        <v>619</v>
      </c>
      <c r="B209" s="656"/>
      <c r="FY209" s="507"/>
      <c r="FZ209" s="508"/>
      <c r="GA209" s="508"/>
      <c r="GB209" s="508"/>
    </row>
    <row r="210" spans="1:184" ht="15.95" customHeight="1">
      <c r="A210" s="655" t="s">
        <v>683</v>
      </c>
      <c r="B210" s="656"/>
    </row>
    <row r="211" spans="1:184" ht="15.95" customHeight="1">
      <c r="A211" s="655" t="s">
        <v>2506</v>
      </c>
      <c r="B211" s="656">
        <v>530</v>
      </c>
    </row>
    <row r="212" spans="1:184" ht="15.95" customHeight="1">
      <c r="A212" s="655" t="s">
        <v>611</v>
      </c>
      <c r="B212" s="656">
        <v>530</v>
      </c>
    </row>
    <row r="213" spans="1:184" ht="15.95" customHeight="1">
      <c r="A213" s="655" t="s">
        <v>612</v>
      </c>
      <c r="B213" s="656"/>
    </row>
    <row r="214" spans="1:184" ht="15.95" customHeight="1">
      <c r="A214" s="655" t="s">
        <v>621</v>
      </c>
      <c r="B214" s="656"/>
    </row>
    <row r="215" spans="1:184" ht="15.95" customHeight="1">
      <c r="A215" s="655" t="s">
        <v>2507</v>
      </c>
      <c r="B215" s="656"/>
    </row>
    <row r="216" spans="1:184" ht="15.95" customHeight="1">
      <c r="A216" s="655" t="s">
        <v>2508</v>
      </c>
      <c r="B216" s="656"/>
    </row>
    <row r="217" spans="1:184" ht="15.95" customHeight="1">
      <c r="A217" s="655" t="s">
        <v>619</v>
      </c>
      <c r="B217" s="656"/>
    </row>
    <row r="218" spans="1:184" ht="15.95" customHeight="1">
      <c r="A218" s="655" t="s">
        <v>684</v>
      </c>
      <c r="B218" s="656"/>
    </row>
    <row r="219" spans="1:184" ht="15.95" customHeight="1">
      <c r="A219" s="655" t="s">
        <v>2509</v>
      </c>
      <c r="B219" s="656">
        <v>4109</v>
      </c>
    </row>
    <row r="220" spans="1:184" ht="15.95" customHeight="1">
      <c r="A220" s="655" t="s">
        <v>611</v>
      </c>
      <c r="B220" s="656">
        <v>4109</v>
      </c>
    </row>
    <row r="221" spans="1:184" ht="15.95" customHeight="1">
      <c r="A221" s="655" t="s">
        <v>612</v>
      </c>
      <c r="B221" s="656"/>
    </row>
    <row r="222" spans="1:184" ht="15.95" customHeight="1">
      <c r="A222" s="655" t="s">
        <v>621</v>
      </c>
      <c r="B222" s="656"/>
    </row>
    <row r="223" spans="1:184" ht="15.95" customHeight="1">
      <c r="A223" s="655" t="s">
        <v>685</v>
      </c>
      <c r="B223" s="656"/>
    </row>
    <row r="224" spans="1:184" ht="15.95" customHeight="1">
      <c r="A224" s="655" t="s">
        <v>619</v>
      </c>
      <c r="B224" s="656"/>
    </row>
    <row r="225" spans="1:2" ht="15.95" customHeight="1">
      <c r="A225" s="655" t="s">
        <v>686</v>
      </c>
      <c r="B225" s="656"/>
    </row>
    <row r="226" spans="1:2" ht="15.95" customHeight="1">
      <c r="A226" s="655" t="s">
        <v>2510</v>
      </c>
      <c r="B226" s="656">
        <v>895</v>
      </c>
    </row>
    <row r="227" spans="1:2" ht="15.95" customHeight="1">
      <c r="A227" s="655" t="s">
        <v>611</v>
      </c>
      <c r="B227" s="656">
        <v>895</v>
      </c>
    </row>
    <row r="228" spans="1:2" ht="15.95" customHeight="1">
      <c r="A228" s="655" t="s">
        <v>612</v>
      </c>
      <c r="B228" s="656"/>
    </row>
    <row r="229" spans="1:2" ht="15.95" customHeight="1">
      <c r="A229" s="655" t="s">
        <v>621</v>
      </c>
      <c r="B229" s="656"/>
    </row>
    <row r="230" spans="1:2" ht="15.95" customHeight="1">
      <c r="A230" s="655" t="s">
        <v>619</v>
      </c>
      <c r="B230" s="656"/>
    </row>
    <row r="231" spans="1:2" ht="15.95" customHeight="1">
      <c r="A231" s="655" t="s">
        <v>687</v>
      </c>
      <c r="B231" s="656"/>
    </row>
    <row r="232" spans="1:2" ht="15.95" customHeight="1">
      <c r="A232" s="655" t="s">
        <v>2511</v>
      </c>
      <c r="B232" s="656">
        <v>801</v>
      </c>
    </row>
    <row r="233" spans="1:2" ht="15.95" customHeight="1">
      <c r="A233" s="655" t="s">
        <v>611</v>
      </c>
      <c r="B233" s="656">
        <v>801</v>
      </c>
    </row>
    <row r="234" spans="1:2" ht="15.95" customHeight="1">
      <c r="A234" s="655" t="s">
        <v>612</v>
      </c>
      <c r="B234" s="656"/>
    </row>
    <row r="235" spans="1:2" ht="15.95" customHeight="1">
      <c r="A235" s="655" t="s">
        <v>621</v>
      </c>
      <c r="B235" s="656"/>
    </row>
    <row r="236" spans="1:2" ht="15.95" customHeight="1">
      <c r="A236" s="655" t="s">
        <v>619</v>
      </c>
      <c r="B236" s="656"/>
    </row>
    <row r="237" spans="1:2" ht="15.95" customHeight="1">
      <c r="A237" s="655" t="s">
        <v>2512</v>
      </c>
      <c r="B237" s="656"/>
    </row>
    <row r="238" spans="1:2" ht="15.95" customHeight="1">
      <c r="A238" s="655" t="s">
        <v>2513</v>
      </c>
      <c r="B238" s="656">
        <v>202</v>
      </c>
    </row>
    <row r="239" spans="1:2" ht="15.95" customHeight="1">
      <c r="A239" s="655" t="s">
        <v>611</v>
      </c>
      <c r="B239" s="656">
        <v>202</v>
      </c>
    </row>
    <row r="240" spans="1:2" ht="15.95" customHeight="1">
      <c r="A240" s="655" t="s">
        <v>612</v>
      </c>
      <c r="B240" s="656"/>
    </row>
    <row r="241" spans="1:184" ht="15.95" customHeight="1">
      <c r="A241" s="655" t="s">
        <v>621</v>
      </c>
      <c r="B241" s="656"/>
    </row>
    <row r="242" spans="1:184" ht="15.95" customHeight="1">
      <c r="A242" s="655" t="s">
        <v>619</v>
      </c>
      <c r="B242" s="656"/>
    </row>
    <row r="243" spans="1:184" ht="15.95" customHeight="1">
      <c r="A243" s="655" t="s">
        <v>688</v>
      </c>
      <c r="B243" s="656"/>
    </row>
    <row r="244" spans="1:184" ht="15.95" customHeight="1">
      <c r="A244" s="655" t="s">
        <v>2514</v>
      </c>
      <c r="B244" s="656"/>
    </row>
    <row r="245" spans="1:184" ht="15.95" customHeight="1">
      <c r="A245" s="655" t="s">
        <v>611</v>
      </c>
      <c r="B245" s="656"/>
    </row>
    <row r="246" spans="1:184" ht="15.95" customHeight="1">
      <c r="A246" s="655" t="s">
        <v>612</v>
      </c>
      <c r="B246" s="656"/>
    </row>
    <row r="247" spans="1:184" ht="15.95" customHeight="1">
      <c r="A247" s="655" t="s">
        <v>621</v>
      </c>
      <c r="B247" s="656"/>
    </row>
    <row r="248" spans="1:184" ht="15.95" customHeight="1">
      <c r="A248" s="655" t="s">
        <v>619</v>
      </c>
      <c r="B248" s="656"/>
    </row>
    <row r="249" spans="1:184" ht="15.95" customHeight="1">
      <c r="A249" s="655" t="s">
        <v>689</v>
      </c>
      <c r="B249" s="656"/>
    </row>
    <row r="250" spans="1:184" ht="15.95" customHeight="1">
      <c r="A250" s="655" t="s">
        <v>2515</v>
      </c>
      <c r="B250" s="656"/>
    </row>
    <row r="251" spans="1:184" ht="15.95" customHeight="1">
      <c r="A251" s="655" t="s">
        <v>611</v>
      </c>
      <c r="B251" s="656"/>
      <c r="FY251" s="507"/>
      <c r="FZ251" s="508"/>
      <c r="GA251" s="508"/>
      <c r="GB251" s="508"/>
    </row>
    <row r="252" spans="1:184" ht="15.95" customHeight="1">
      <c r="A252" s="655" t="s">
        <v>612</v>
      </c>
      <c r="B252" s="656"/>
    </row>
    <row r="253" spans="1:184" ht="15.95" customHeight="1">
      <c r="A253" s="655" t="s">
        <v>621</v>
      </c>
      <c r="B253" s="656"/>
    </row>
    <row r="254" spans="1:184" ht="15.95" customHeight="1">
      <c r="A254" s="655" t="s">
        <v>619</v>
      </c>
      <c r="B254" s="656"/>
    </row>
    <row r="255" spans="1:184" ht="15.95" customHeight="1">
      <c r="A255" s="655" t="s">
        <v>690</v>
      </c>
      <c r="B255" s="656"/>
    </row>
    <row r="256" spans="1:184" ht="15.95" customHeight="1">
      <c r="A256" s="655" t="s">
        <v>369</v>
      </c>
      <c r="B256" s="656">
        <v>368</v>
      </c>
    </row>
    <row r="257" spans="1:2" ht="15.95" customHeight="1">
      <c r="A257" s="655" t="s">
        <v>2516</v>
      </c>
      <c r="B257" s="656"/>
    </row>
    <row r="258" spans="1:2" ht="15.95" customHeight="1">
      <c r="A258" s="655" t="s">
        <v>691</v>
      </c>
      <c r="B258" s="656">
        <v>368</v>
      </c>
    </row>
    <row r="259" spans="1:2" ht="15.95" customHeight="1">
      <c r="A259" s="655" t="s">
        <v>2517</v>
      </c>
      <c r="B259" s="656"/>
    </row>
    <row r="260" spans="1:2" ht="15.95" customHeight="1">
      <c r="A260" s="655" t="s">
        <v>2518</v>
      </c>
      <c r="B260" s="656"/>
    </row>
    <row r="261" spans="1:2" ht="15.95" customHeight="1">
      <c r="A261" s="655" t="s">
        <v>2519</v>
      </c>
      <c r="B261" s="656"/>
    </row>
    <row r="262" spans="1:2" ht="15.95" customHeight="1">
      <c r="A262" s="655" t="s">
        <v>2520</v>
      </c>
      <c r="B262" s="656"/>
    </row>
    <row r="263" spans="1:2" ht="15.95" customHeight="1">
      <c r="A263" s="655" t="s">
        <v>2521</v>
      </c>
      <c r="B263" s="656"/>
    </row>
    <row r="264" spans="1:2" ht="15.95" customHeight="1">
      <c r="A264" s="655" t="s">
        <v>2522</v>
      </c>
      <c r="B264" s="656"/>
    </row>
    <row r="265" spans="1:2" ht="15.95" customHeight="1">
      <c r="A265" s="655" t="s">
        <v>2523</v>
      </c>
      <c r="B265" s="656"/>
    </row>
    <row r="266" spans="1:2" ht="15.95" customHeight="1">
      <c r="A266" s="655" t="s">
        <v>2524</v>
      </c>
      <c r="B266" s="656"/>
    </row>
    <row r="267" spans="1:2" ht="15.95" customHeight="1">
      <c r="A267" s="655" t="s">
        <v>2525</v>
      </c>
      <c r="B267" s="656"/>
    </row>
    <row r="268" spans="1:2" ht="15.95" customHeight="1">
      <c r="A268" s="655" t="s">
        <v>2526</v>
      </c>
      <c r="B268" s="656"/>
    </row>
    <row r="269" spans="1:2" ht="15.95" customHeight="1">
      <c r="A269" s="655" t="s">
        <v>2527</v>
      </c>
      <c r="B269" s="656"/>
    </row>
    <row r="270" spans="1:2" ht="15.95" customHeight="1">
      <c r="A270" s="655" t="s">
        <v>2528</v>
      </c>
      <c r="B270" s="656"/>
    </row>
    <row r="271" spans="1:2" ht="15.95" customHeight="1">
      <c r="A271" s="655" t="s">
        <v>2529</v>
      </c>
      <c r="B271" s="656"/>
    </row>
    <row r="272" spans="1:2" ht="15.95" customHeight="1">
      <c r="A272" s="655" t="s">
        <v>2530</v>
      </c>
      <c r="B272" s="656"/>
    </row>
    <row r="273" spans="1:2" ht="15.95" customHeight="1">
      <c r="A273" s="655" t="s">
        <v>2531</v>
      </c>
      <c r="B273" s="656">
        <v>11476</v>
      </c>
    </row>
    <row r="274" spans="1:2" ht="15.95" customHeight="1">
      <c r="A274" s="655" t="s">
        <v>2532</v>
      </c>
      <c r="B274" s="656">
        <v>642</v>
      </c>
    </row>
    <row r="275" spans="1:2" ht="15.95" customHeight="1">
      <c r="A275" s="655" t="s">
        <v>2533</v>
      </c>
      <c r="B275" s="656"/>
    </row>
    <row r="276" spans="1:2" ht="15.95" customHeight="1">
      <c r="A276" s="655" t="s">
        <v>2534</v>
      </c>
      <c r="B276" s="656"/>
    </row>
    <row r="277" spans="1:2" ht="15.95" customHeight="1">
      <c r="A277" s="655" t="s">
        <v>2535</v>
      </c>
      <c r="B277" s="656">
        <v>576</v>
      </c>
    </row>
    <row r="278" spans="1:2" ht="15.95" customHeight="1">
      <c r="A278" s="655" t="s">
        <v>2536</v>
      </c>
      <c r="B278" s="656"/>
    </row>
    <row r="279" spans="1:2" ht="15.95" customHeight="1">
      <c r="A279" s="655" t="s">
        <v>2537</v>
      </c>
      <c r="B279" s="656"/>
    </row>
    <row r="280" spans="1:2" ht="15.95" customHeight="1">
      <c r="A280" s="655" t="s">
        <v>2538</v>
      </c>
      <c r="B280" s="656"/>
    </row>
    <row r="281" spans="1:2" ht="15.95" customHeight="1">
      <c r="A281" s="655" t="s">
        <v>2539</v>
      </c>
      <c r="B281" s="656"/>
    </row>
    <row r="282" spans="1:2" ht="15.95" customHeight="1">
      <c r="A282" s="655" t="s">
        <v>2540</v>
      </c>
      <c r="B282" s="656"/>
    </row>
    <row r="283" spans="1:2" ht="15.95" customHeight="1">
      <c r="A283" s="655" t="s">
        <v>2541</v>
      </c>
      <c r="B283" s="656">
        <v>66</v>
      </c>
    </row>
    <row r="284" spans="1:2" ht="15.95" customHeight="1">
      <c r="A284" s="655" t="s">
        <v>2542</v>
      </c>
      <c r="B284" s="656">
        <v>7968</v>
      </c>
    </row>
    <row r="285" spans="1:2" ht="15.95" customHeight="1">
      <c r="A285" s="655" t="s">
        <v>611</v>
      </c>
      <c r="B285" s="656">
        <v>6656</v>
      </c>
    </row>
    <row r="286" spans="1:2" ht="15.95" customHeight="1">
      <c r="A286" s="655" t="s">
        <v>612</v>
      </c>
      <c r="B286" s="656"/>
    </row>
    <row r="287" spans="1:2" ht="15.95" customHeight="1">
      <c r="A287" s="655" t="s">
        <v>621</v>
      </c>
      <c r="B287" s="656"/>
    </row>
    <row r="288" spans="1:2" ht="15.95" customHeight="1">
      <c r="A288" s="655" t="s">
        <v>2543</v>
      </c>
      <c r="B288" s="656">
        <v>1265</v>
      </c>
    </row>
    <row r="289" spans="1:184" ht="15.95" customHeight="1">
      <c r="A289" s="655" t="s">
        <v>2544</v>
      </c>
      <c r="B289" s="656"/>
    </row>
    <row r="290" spans="1:184" ht="15.95" customHeight="1">
      <c r="A290" s="655" t="s">
        <v>2545</v>
      </c>
      <c r="B290" s="656"/>
    </row>
    <row r="291" spans="1:184" ht="15.95" customHeight="1">
      <c r="A291" s="655" t="s">
        <v>2546</v>
      </c>
      <c r="B291" s="656"/>
    </row>
    <row r="292" spans="1:184" ht="15.95" customHeight="1">
      <c r="A292" s="655" t="s">
        <v>2547</v>
      </c>
      <c r="B292" s="656"/>
    </row>
    <row r="293" spans="1:184" ht="15.95" customHeight="1">
      <c r="A293" s="655" t="s">
        <v>2548</v>
      </c>
      <c r="B293" s="656"/>
    </row>
    <row r="294" spans="1:184" ht="15.95" customHeight="1">
      <c r="A294" s="655" t="s">
        <v>2549</v>
      </c>
      <c r="B294" s="656"/>
    </row>
    <row r="295" spans="1:184" ht="15.95" customHeight="1">
      <c r="A295" s="655" t="s">
        <v>2550</v>
      </c>
      <c r="B295" s="656"/>
    </row>
    <row r="296" spans="1:184" ht="15.95" customHeight="1">
      <c r="A296" s="655" t="s">
        <v>2551</v>
      </c>
      <c r="B296" s="656"/>
    </row>
    <row r="297" spans="1:184" ht="15.95" customHeight="1">
      <c r="A297" s="655" t="s">
        <v>2552</v>
      </c>
      <c r="B297" s="656"/>
      <c r="FY297" s="507"/>
      <c r="FZ297" s="508"/>
      <c r="GA297" s="508"/>
      <c r="GB297" s="508"/>
    </row>
    <row r="298" spans="1:184" ht="15.95" customHeight="1">
      <c r="A298" s="655" t="s">
        <v>2553</v>
      </c>
      <c r="B298" s="656"/>
    </row>
    <row r="299" spans="1:184" ht="15.95" customHeight="1">
      <c r="A299" s="655" t="s">
        <v>2554</v>
      </c>
      <c r="B299" s="656"/>
    </row>
    <row r="300" spans="1:184" ht="15.95" customHeight="1">
      <c r="A300" s="655" t="s">
        <v>2555</v>
      </c>
      <c r="B300" s="656"/>
    </row>
    <row r="301" spans="1:184" ht="15.95" customHeight="1">
      <c r="A301" s="655" t="s">
        <v>2556</v>
      </c>
      <c r="B301" s="656">
        <v>47</v>
      </c>
    </row>
    <row r="302" spans="1:184" ht="15.95" customHeight="1">
      <c r="A302" s="655" t="s">
        <v>2557</v>
      </c>
      <c r="B302" s="656"/>
    </row>
    <row r="303" spans="1:184" ht="15.95" customHeight="1">
      <c r="A303" s="655" t="s">
        <v>640</v>
      </c>
      <c r="B303" s="656"/>
    </row>
    <row r="304" spans="1:184" ht="15.95" customHeight="1">
      <c r="A304" s="655" t="s">
        <v>619</v>
      </c>
      <c r="B304" s="656"/>
    </row>
    <row r="305" spans="1:2" ht="15.95" customHeight="1">
      <c r="A305" s="655" t="s">
        <v>2558</v>
      </c>
      <c r="B305" s="656"/>
    </row>
    <row r="306" spans="1:2" ht="15.95" customHeight="1">
      <c r="A306" s="655" t="s">
        <v>2559</v>
      </c>
      <c r="B306" s="656"/>
    </row>
    <row r="307" spans="1:2" ht="15.95" customHeight="1">
      <c r="A307" s="655" t="s">
        <v>611</v>
      </c>
      <c r="B307" s="656"/>
    </row>
    <row r="308" spans="1:2" ht="15.95" customHeight="1">
      <c r="A308" s="655" t="s">
        <v>612</v>
      </c>
      <c r="B308" s="656"/>
    </row>
    <row r="309" spans="1:2" ht="15.95" customHeight="1">
      <c r="A309" s="655" t="s">
        <v>621</v>
      </c>
      <c r="B309" s="656"/>
    </row>
    <row r="310" spans="1:2" ht="15.95" customHeight="1">
      <c r="A310" s="655" t="s">
        <v>2560</v>
      </c>
      <c r="B310" s="656"/>
    </row>
    <row r="311" spans="1:2" ht="15.95" customHeight="1">
      <c r="A311" s="655" t="s">
        <v>619</v>
      </c>
      <c r="B311" s="656"/>
    </row>
    <row r="312" spans="1:2" ht="15.95" customHeight="1">
      <c r="A312" s="655" t="s">
        <v>2561</v>
      </c>
      <c r="B312" s="656"/>
    </row>
    <row r="313" spans="1:2" ht="15.95" customHeight="1">
      <c r="A313" s="655" t="s">
        <v>2562</v>
      </c>
      <c r="B313" s="656">
        <v>34</v>
      </c>
    </row>
    <row r="314" spans="1:2" ht="15.95" customHeight="1">
      <c r="A314" s="655" t="s">
        <v>611</v>
      </c>
      <c r="B314" s="656">
        <v>34</v>
      </c>
    </row>
    <row r="315" spans="1:2" ht="15.95" customHeight="1">
      <c r="A315" s="655" t="s">
        <v>612</v>
      </c>
      <c r="B315" s="656"/>
    </row>
    <row r="316" spans="1:2" ht="15.95" customHeight="1">
      <c r="A316" s="655" t="s">
        <v>621</v>
      </c>
      <c r="B316" s="656"/>
    </row>
    <row r="317" spans="1:2" ht="15.95" customHeight="1">
      <c r="A317" s="655" t="s">
        <v>2563</v>
      </c>
      <c r="B317" s="656"/>
    </row>
    <row r="318" spans="1:2" ht="15.95" customHeight="1">
      <c r="A318" s="655" t="s">
        <v>2564</v>
      </c>
      <c r="B318" s="656"/>
    </row>
    <row r="319" spans="1:2" ht="15.95" customHeight="1">
      <c r="A319" s="655" t="s">
        <v>2565</v>
      </c>
      <c r="B319" s="656"/>
    </row>
    <row r="320" spans="1:2" ht="15.95" customHeight="1">
      <c r="A320" s="655" t="s">
        <v>2566</v>
      </c>
      <c r="B320" s="656"/>
    </row>
    <row r="321" spans="1:189" ht="15.95" customHeight="1">
      <c r="A321" s="655" t="s">
        <v>2567</v>
      </c>
      <c r="B321" s="656"/>
    </row>
    <row r="322" spans="1:189" ht="15.95" customHeight="1">
      <c r="A322" s="655" t="s">
        <v>2568</v>
      </c>
      <c r="B322" s="656"/>
    </row>
    <row r="323" spans="1:189" ht="15.95" customHeight="1">
      <c r="A323" s="655" t="s">
        <v>619</v>
      </c>
      <c r="B323" s="656"/>
    </row>
    <row r="324" spans="1:189" ht="15.95" customHeight="1">
      <c r="A324" s="655" t="s">
        <v>2569</v>
      </c>
      <c r="B324" s="656"/>
    </row>
    <row r="325" spans="1:189" ht="15.95" customHeight="1">
      <c r="A325" s="655" t="s">
        <v>2570</v>
      </c>
      <c r="B325" s="656">
        <v>43</v>
      </c>
    </row>
    <row r="326" spans="1:189" ht="15.95" customHeight="1">
      <c r="A326" s="655" t="s">
        <v>611</v>
      </c>
      <c r="B326" s="656">
        <v>43</v>
      </c>
    </row>
    <row r="327" spans="1:189" ht="15.95" customHeight="1">
      <c r="A327" s="655" t="s">
        <v>612</v>
      </c>
      <c r="B327" s="656"/>
    </row>
    <row r="328" spans="1:189" ht="15.95" customHeight="1">
      <c r="A328" s="655" t="s">
        <v>621</v>
      </c>
      <c r="B328" s="656"/>
    </row>
    <row r="329" spans="1:189" ht="15.95" customHeight="1">
      <c r="A329" s="655" t="s">
        <v>2571</v>
      </c>
      <c r="B329" s="656"/>
      <c r="GD329" s="511"/>
      <c r="GE329" s="510"/>
      <c r="GF329" s="512"/>
      <c r="GG329" s="508"/>
    </row>
    <row r="330" spans="1:189" ht="15.95" customHeight="1">
      <c r="A330" s="655" t="s">
        <v>2572</v>
      </c>
      <c r="B330" s="656"/>
      <c r="GD330" s="513"/>
      <c r="GE330" s="514"/>
      <c r="GF330" s="515"/>
      <c r="GG330" s="516"/>
    </row>
    <row r="331" spans="1:189" ht="15.95" customHeight="1">
      <c r="A331" s="655" t="s">
        <v>2573</v>
      </c>
      <c r="B331" s="656"/>
    </row>
    <row r="332" spans="1:189" ht="15.95" customHeight="1">
      <c r="A332" s="655" t="s">
        <v>619</v>
      </c>
      <c r="B332" s="656"/>
    </row>
    <row r="333" spans="1:189" ht="15.95" customHeight="1">
      <c r="A333" s="655" t="s">
        <v>2574</v>
      </c>
      <c r="B333" s="656"/>
    </row>
    <row r="334" spans="1:189" ht="15.95" customHeight="1">
      <c r="A334" s="655" t="s">
        <v>2575</v>
      </c>
      <c r="B334" s="656">
        <v>976</v>
      </c>
    </row>
    <row r="335" spans="1:189" ht="15.95" customHeight="1">
      <c r="A335" s="655" t="s">
        <v>611</v>
      </c>
      <c r="B335" s="656">
        <v>973</v>
      </c>
    </row>
    <row r="336" spans="1:189" ht="15.95" customHeight="1">
      <c r="A336" s="655" t="s">
        <v>612</v>
      </c>
      <c r="B336" s="656"/>
    </row>
    <row r="337" spans="1:189" ht="15.95" customHeight="1">
      <c r="A337" s="655" t="s">
        <v>621</v>
      </c>
      <c r="B337" s="656"/>
    </row>
    <row r="338" spans="1:189" ht="15.95" customHeight="1">
      <c r="A338" s="655" t="s">
        <v>2576</v>
      </c>
      <c r="B338" s="656"/>
    </row>
    <row r="339" spans="1:189" ht="15.95" customHeight="1">
      <c r="A339" s="655" t="s">
        <v>2577</v>
      </c>
      <c r="B339" s="656">
        <v>3</v>
      </c>
    </row>
    <row r="340" spans="1:189" ht="15.95" customHeight="1">
      <c r="A340" s="655" t="s">
        <v>2578</v>
      </c>
      <c r="B340" s="656"/>
    </row>
    <row r="341" spans="1:189" ht="15.95" customHeight="1">
      <c r="A341" s="655" t="s">
        <v>2579</v>
      </c>
      <c r="B341" s="656"/>
    </row>
    <row r="342" spans="1:189" ht="15.95" customHeight="1">
      <c r="A342" s="655" t="s">
        <v>2580</v>
      </c>
      <c r="B342" s="656"/>
    </row>
    <row r="343" spans="1:189" ht="15.95" customHeight="1">
      <c r="A343" s="655" t="s">
        <v>2581</v>
      </c>
      <c r="B343" s="656"/>
    </row>
    <row r="344" spans="1:189" ht="15.95" customHeight="1">
      <c r="A344" s="655" t="s">
        <v>2582</v>
      </c>
      <c r="B344" s="656"/>
    </row>
    <row r="345" spans="1:189" ht="15.95" customHeight="1">
      <c r="A345" s="655" t="s">
        <v>2583</v>
      </c>
      <c r="B345" s="656"/>
      <c r="FY345" s="507"/>
      <c r="FZ345" s="508"/>
      <c r="GA345" s="508"/>
      <c r="GB345" s="508"/>
      <c r="GD345" s="511"/>
      <c r="GE345" s="510"/>
      <c r="GF345" s="512"/>
      <c r="GG345" s="508"/>
    </row>
    <row r="346" spans="1:189" ht="15.95" customHeight="1">
      <c r="A346" s="655" t="s">
        <v>619</v>
      </c>
      <c r="B346" s="656"/>
    </row>
    <row r="347" spans="1:189" ht="15.95" customHeight="1">
      <c r="A347" s="655" t="s">
        <v>2584</v>
      </c>
      <c r="B347" s="656"/>
    </row>
    <row r="348" spans="1:189" ht="15.95" customHeight="1">
      <c r="A348" s="655" t="s">
        <v>2585</v>
      </c>
      <c r="B348" s="656"/>
    </row>
    <row r="349" spans="1:189" ht="15.95" customHeight="1">
      <c r="A349" s="655" t="s">
        <v>611</v>
      </c>
      <c r="B349" s="656"/>
    </row>
    <row r="350" spans="1:189" ht="15.95" customHeight="1">
      <c r="A350" s="655" t="s">
        <v>612</v>
      </c>
      <c r="B350" s="656"/>
    </row>
    <row r="351" spans="1:189" ht="15.95" customHeight="1">
      <c r="A351" s="655" t="s">
        <v>621</v>
      </c>
      <c r="B351" s="656"/>
    </row>
    <row r="352" spans="1:189" ht="15.95" customHeight="1">
      <c r="A352" s="655" t="s">
        <v>2586</v>
      </c>
      <c r="B352" s="656"/>
    </row>
    <row r="353" spans="1:184" ht="15.95" customHeight="1">
      <c r="A353" s="655" t="s">
        <v>2587</v>
      </c>
      <c r="B353" s="656"/>
    </row>
    <row r="354" spans="1:184" ht="15.95" customHeight="1">
      <c r="A354" s="655" t="s">
        <v>2588</v>
      </c>
      <c r="B354" s="656"/>
      <c r="FY354" s="507"/>
      <c r="FZ354" s="508"/>
      <c r="GA354" s="508"/>
      <c r="GB354" s="508"/>
    </row>
    <row r="355" spans="1:184" ht="15.95" customHeight="1">
      <c r="A355" s="655" t="s">
        <v>619</v>
      </c>
      <c r="B355" s="656"/>
    </row>
    <row r="356" spans="1:184" ht="15.95" customHeight="1">
      <c r="A356" s="655" t="s">
        <v>2589</v>
      </c>
      <c r="B356" s="656"/>
    </row>
    <row r="357" spans="1:184" ht="15.95" customHeight="1">
      <c r="A357" s="655" t="s">
        <v>2590</v>
      </c>
      <c r="B357" s="656"/>
    </row>
    <row r="358" spans="1:184" ht="15.95" customHeight="1">
      <c r="A358" s="655" t="s">
        <v>611</v>
      </c>
      <c r="B358" s="656"/>
    </row>
    <row r="359" spans="1:184" ht="15.95" customHeight="1">
      <c r="A359" s="655" t="s">
        <v>612</v>
      </c>
      <c r="B359" s="656"/>
    </row>
    <row r="360" spans="1:184" ht="15.95" customHeight="1">
      <c r="A360" s="655" t="s">
        <v>621</v>
      </c>
      <c r="B360" s="656"/>
    </row>
    <row r="361" spans="1:184" ht="15.95" customHeight="1">
      <c r="A361" s="655" t="s">
        <v>2591</v>
      </c>
      <c r="B361" s="656"/>
    </row>
    <row r="362" spans="1:184" ht="15.95" customHeight="1">
      <c r="A362" s="655" t="s">
        <v>2592</v>
      </c>
      <c r="B362" s="656"/>
    </row>
    <row r="363" spans="1:184" ht="15.95" customHeight="1">
      <c r="A363" s="655" t="s">
        <v>2593</v>
      </c>
      <c r="B363" s="656"/>
    </row>
    <row r="364" spans="1:184" ht="15.95" customHeight="1">
      <c r="A364" s="655" t="s">
        <v>619</v>
      </c>
      <c r="B364" s="656"/>
    </row>
    <row r="365" spans="1:184" ht="15.95" customHeight="1">
      <c r="A365" s="655" t="s">
        <v>2594</v>
      </c>
      <c r="B365" s="656"/>
    </row>
    <row r="366" spans="1:184" ht="15.95" customHeight="1">
      <c r="A366" s="655" t="s">
        <v>2595</v>
      </c>
      <c r="B366" s="656">
        <v>41</v>
      </c>
    </row>
    <row r="367" spans="1:184" ht="15.95" customHeight="1">
      <c r="A367" s="655" t="s">
        <v>611</v>
      </c>
      <c r="B367" s="656">
        <v>41</v>
      </c>
    </row>
    <row r="368" spans="1:184" ht="15.95" customHeight="1">
      <c r="A368" s="655" t="s">
        <v>612</v>
      </c>
      <c r="B368" s="656"/>
    </row>
    <row r="369" spans="1:2" ht="15.95" customHeight="1">
      <c r="A369" s="655" t="s">
        <v>621</v>
      </c>
      <c r="B369" s="656"/>
    </row>
    <row r="370" spans="1:2" ht="15.95" customHeight="1">
      <c r="A370" s="655" t="s">
        <v>2596</v>
      </c>
      <c r="B370" s="656"/>
    </row>
    <row r="371" spans="1:2" ht="15.95" customHeight="1">
      <c r="A371" s="655" t="s">
        <v>2597</v>
      </c>
      <c r="B371" s="656"/>
    </row>
    <row r="372" spans="1:2" ht="15.95" customHeight="1">
      <c r="A372" s="655" t="s">
        <v>619</v>
      </c>
      <c r="B372" s="656"/>
    </row>
    <row r="373" spans="1:2" ht="15.95" customHeight="1">
      <c r="A373" s="655" t="s">
        <v>2598</v>
      </c>
      <c r="B373" s="656"/>
    </row>
    <row r="374" spans="1:2" ht="15.95" customHeight="1">
      <c r="A374" s="655" t="s">
        <v>379</v>
      </c>
      <c r="B374" s="656"/>
    </row>
    <row r="375" spans="1:2" ht="15.95" customHeight="1">
      <c r="A375" s="655" t="s">
        <v>611</v>
      </c>
      <c r="B375" s="656"/>
    </row>
    <row r="376" spans="1:2" ht="15.95" customHeight="1">
      <c r="A376" s="655" t="s">
        <v>612</v>
      </c>
      <c r="B376" s="656"/>
    </row>
    <row r="377" spans="1:2" ht="15.95" customHeight="1">
      <c r="A377" s="655" t="s">
        <v>2599</v>
      </c>
      <c r="B377" s="656"/>
    </row>
    <row r="378" spans="1:2" ht="15.95" customHeight="1">
      <c r="A378" s="655" t="s">
        <v>2600</v>
      </c>
      <c r="B378" s="656"/>
    </row>
    <row r="379" spans="1:2" ht="15.95" customHeight="1">
      <c r="A379" s="655" t="s">
        <v>2601</v>
      </c>
      <c r="B379" s="656"/>
    </row>
    <row r="380" spans="1:2" ht="15.95" customHeight="1">
      <c r="A380" s="655" t="s">
        <v>2555</v>
      </c>
      <c r="B380" s="656"/>
    </row>
    <row r="381" spans="1:2" ht="15.95" customHeight="1">
      <c r="A381" s="655" t="s">
        <v>2602</v>
      </c>
      <c r="B381" s="656"/>
    </row>
    <row r="382" spans="1:2" ht="15.95" customHeight="1">
      <c r="A382" s="655" t="s">
        <v>2603</v>
      </c>
      <c r="B382" s="656"/>
    </row>
    <row r="383" spans="1:2" ht="15.95" customHeight="1">
      <c r="A383" s="655" t="s">
        <v>2604</v>
      </c>
      <c r="B383" s="656"/>
    </row>
    <row r="384" spans="1:2" ht="15.95" customHeight="1">
      <c r="A384" s="655" t="s">
        <v>611</v>
      </c>
      <c r="B384" s="656"/>
    </row>
    <row r="385" spans="1:184" ht="15.95" customHeight="1">
      <c r="A385" s="655" t="s">
        <v>2605</v>
      </c>
      <c r="B385" s="656"/>
    </row>
    <row r="386" spans="1:184" ht="15.95" customHeight="1">
      <c r="A386" s="655" t="s">
        <v>2606</v>
      </c>
      <c r="B386" s="656"/>
    </row>
    <row r="387" spans="1:184" ht="15.95" customHeight="1">
      <c r="A387" s="655" t="s">
        <v>2607</v>
      </c>
      <c r="B387" s="656"/>
    </row>
    <row r="388" spans="1:184" ht="15.95" customHeight="1">
      <c r="A388" s="655" t="s">
        <v>2608</v>
      </c>
      <c r="B388" s="656"/>
    </row>
    <row r="389" spans="1:184" ht="15.95" customHeight="1">
      <c r="A389" s="655" t="s">
        <v>2609</v>
      </c>
      <c r="B389" s="656"/>
    </row>
    <row r="390" spans="1:184" ht="15.95" customHeight="1">
      <c r="A390" s="655" t="s">
        <v>2610</v>
      </c>
      <c r="B390" s="656"/>
    </row>
    <row r="391" spans="1:184" ht="15.95" customHeight="1">
      <c r="A391" s="655" t="s">
        <v>2611</v>
      </c>
      <c r="B391" s="656">
        <v>1772</v>
      </c>
    </row>
    <row r="392" spans="1:184" ht="15.95" customHeight="1">
      <c r="A392" s="655" t="s">
        <v>2612</v>
      </c>
      <c r="B392" s="656">
        <v>60365</v>
      </c>
    </row>
    <row r="393" spans="1:184" ht="15.95" customHeight="1">
      <c r="A393" s="655" t="s">
        <v>2017</v>
      </c>
      <c r="B393" s="656">
        <v>1791</v>
      </c>
    </row>
    <row r="394" spans="1:184" ht="15.95" customHeight="1">
      <c r="A394" s="655" t="s">
        <v>611</v>
      </c>
      <c r="B394" s="656">
        <v>1791</v>
      </c>
    </row>
    <row r="395" spans="1:184" ht="15.95" customHeight="1">
      <c r="A395" s="655" t="s">
        <v>612</v>
      </c>
      <c r="B395" s="656"/>
    </row>
    <row r="396" spans="1:184" ht="15.95" customHeight="1">
      <c r="A396" s="655" t="s">
        <v>621</v>
      </c>
      <c r="B396" s="656"/>
    </row>
    <row r="397" spans="1:184" ht="15.95" customHeight="1">
      <c r="A397" s="655" t="s">
        <v>692</v>
      </c>
      <c r="B397" s="656"/>
    </row>
    <row r="398" spans="1:184" ht="15.95" customHeight="1">
      <c r="A398" s="655" t="s">
        <v>2019</v>
      </c>
      <c r="B398" s="656">
        <v>52246</v>
      </c>
    </row>
    <row r="399" spans="1:184" ht="15.95" customHeight="1">
      <c r="A399" s="655" t="s">
        <v>693</v>
      </c>
      <c r="B399" s="656">
        <v>2182</v>
      </c>
    </row>
    <row r="400" spans="1:184" ht="15.95" customHeight="1">
      <c r="A400" s="655" t="s">
        <v>694</v>
      </c>
      <c r="B400" s="656">
        <v>17586</v>
      </c>
      <c r="FY400" s="507"/>
      <c r="FZ400" s="508"/>
      <c r="GA400" s="508"/>
      <c r="GB400" s="508"/>
    </row>
    <row r="401" spans="1:2" ht="15.95" customHeight="1">
      <c r="A401" s="655" t="s">
        <v>695</v>
      </c>
      <c r="B401" s="656">
        <v>13737</v>
      </c>
    </row>
    <row r="402" spans="1:2" ht="15.95" customHeight="1">
      <c r="A402" s="655" t="s">
        <v>696</v>
      </c>
      <c r="B402" s="656">
        <v>6897</v>
      </c>
    </row>
    <row r="403" spans="1:2" ht="15.95" customHeight="1">
      <c r="A403" s="655" t="s">
        <v>697</v>
      </c>
      <c r="B403" s="656"/>
    </row>
    <row r="404" spans="1:2" ht="15.95" customHeight="1">
      <c r="A404" s="655" t="s">
        <v>2613</v>
      </c>
      <c r="B404" s="656"/>
    </row>
    <row r="405" spans="1:2" ht="15.95" customHeight="1">
      <c r="A405" s="655" t="s">
        <v>2614</v>
      </c>
      <c r="B405" s="656"/>
    </row>
    <row r="406" spans="1:2" ht="15.95" customHeight="1">
      <c r="A406" s="655" t="s">
        <v>698</v>
      </c>
      <c r="B406" s="656">
        <v>11844</v>
      </c>
    </row>
    <row r="407" spans="1:2" ht="15.95" customHeight="1">
      <c r="A407" s="655" t="s">
        <v>2029</v>
      </c>
      <c r="B407" s="656">
        <v>1329</v>
      </c>
    </row>
    <row r="408" spans="1:2" ht="15.95" customHeight="1">
      <c r="A408" s="655" t="s">
        <v>699</v>
      </c>
      <c r="B408" s="656"/>
    </row>
    <row r="409" spans="1:2" ht="15.95" customHeight="1">
      <c r="A409" s="655" t="s">
        <v>700</v>
      </c>
      <c r="B409" s="656">
        <v>1329</v>
      </c>
    </row>
    <row r="410" spans="1:2" ht="15.95" customHeight="1">
      <c r="A410" s="655" t="s">
        <v>701</v>
      </c>
      <c r="B410" s="656"/>
    </row>
    <row r="411" spans="1:2" ht="15.95" customHeight="1">
      <c r="A411" s="655" t="s">
        <v>702</v>
      </c>
      <c r="B411" s="656"/>
    </row>
    <row r="412" spans="1:2" ht="15.95" customHeight="1">
      <c r="A412" s="655" t="s">
        <v>703</v>
      </c>
      <c r="B412" s="656"/>
    </row>
    <row r="413" spans="1:2" ht="15.95" customHeight="1">
      <c r="A413" s="655" t="s">
        <v>704</v>
      </c>
      <c r="B413" s="656"/>
    </row>
    <row r="414" spans="1:2" ht="15.95" customHeight="1">
      <c r="A414" s="655" t="s">
        <v>2040</v>
      </c>
      <c r="B414" s="656"/>
    </row>
    <row r="415" spans="1:2" ht="15.95" customHeight="1">
      <c r="A415" s="655" t="s">
        <v>705</v>
      </c>
      <c r="B415" s="656"/>
    </row>
    <row r="416" spans="1:2" ht="15.95" customHeight="1">
      <c r="A416" s="655" t="s">
        <v>2615</v>
      </c>
      <c r="B416" s="656"/>
    </row>
    <row r="417" spans="1:184" ht="15.95" customHeight="1">
      <c r="A417" s="655" t="s">
        <v>706</v>
      </c>
      <c r="B417" s="656"/>
    </row>
    <row r="418" spans="1:184" ht="15.95" customHeight="1">
      <c r="A418" s="655" t="s">
        <v>2616</v>
      </c>
      <c r="B418" s="656"/>
      <c r="FY418" s="507"/>
      <c r="FZ418" s="508"/>
      <c r="GA418" s="508"/>
      <c r="GB418" s="508"/>
    </row>
    <row r="419" spans="1:184" ht="15.95" customHeight="1">
      <c r="A419" s="655" t="s">
        <v>707</v>
      </c>
      <c r="B419" s="656"/>
    </row>
    <row r="420" spans="1:184" ht="15.95" customHeight="1">
      <c r="A420" s="655" t="s">
        <v>2044</v>
      </c>
      <c r="B420" s="656">
        <v>62</v>
      </c>
    </row>
    <row r="421" spans="1:184" ht="15.95" customHeight="1">
      <c r="A421" s="655" t="s">
        <v>2617</v>
      </c>
      <c r="B421" s="656">
        <v>62</v>
      </c>
    </row>
    <row r="422" spans="1:184" ht="15.95" customHeight="1">
      <c r="A422" s="655" t="s">
        <v>2618</v>
      </c>
      <c r="B422" s="656"/>
    </row>
    <row r="423" spans="1:184" ht="15.95" customHeight="1">
      <c r="A423" s="655" t="s">
        <v>708</v>
      </c>
      <c r="B423" s="656"/>
    </row>
    <row r="424" spans="1:184" ht="15.95" customHeight="1">
      <c r="A424" s="655" t="s">
        <v>2619</v>
      </c>
      <c r="B424" s="656"/>
    </row>
    <row r="425" spans="1:184" ht="15.95" customHeight="1">
      <c r="A425" s="655" t="s">
        <v>2620</v>
      </c>
      <c r="B425" s="656"/>
    </row>
    <row r="426" spans="1:184" ht="15.95" customHeight="1">
      <c r="A426" s="655" t="s">
        <v>2621</v>
      </c>
      <c r="B426" s="656"/>
    </row>
    <row r="427" spans="1:184" ht="15.95" customHeight="1">
      <c r="A427" s="655" t="s">
        <v>2622</v>
      </c>
      <c r="B427" s="656"/>
    </row>
    <row r="428" spans="1:184" ht="15.95" customHeight="1">
      <c r="A428" s="655" t="s">
        <v>2048</v>
      </c>
      <c r="B428" s="656"/>
    </row>
    <row r="429" spans="1:184" ht="15.95" customHeight="1">
      <c r="A429" s="655" t="s">
        <v>709</v>
      </c>
      <c r="B429" s="656"/>
    </row>
    <row r="430" spans="1:184" ht="15.95" customHeight="1">
      <c r="A430" s="655" t="s">
        <v>2623</v>
      </c>
      <c r="B430" s="656"/>
    </row>
    <row r="431" spans="1:184" ht="15.95" customHeight="1">
      <c r="A431" s="655" t="s">
        <v>2624</v>
      </c>
      <c r="B431" s="656"/>
    </row>
    <row r="432" spans="1:184" ht="15.95" customHeight="1">
      <c r="A432" s="655" t="s">
        <v>2052</v>
      </c>
      <c r="B432" s="656">
        <v>553</v>
      </c>
      <c r="FY432" s="507"/>
      <c r="FZ432" s="508"/>
      <c r="GA432" s="508"/>
      <c r="GB432" s="508"/>
    </row>
    <row r="433" spans="1:2" ht="15.95" customHeight="1">
      <c r="A433" s="655" t="s">
        <v>710</v>
      </c>
      <c r="B433" s="656">
        <v>310</v>
      </c>
    </row>
    <row r="434" spans="1:2" ht="15.95" customHeight="1">
      <c r="A434" s="655" t="s">
        <v>711</v>
      </c>
      <c r="B434" s="656">
        <v>243</v>
      </c>
    </row>
    <row r="435" spans="1:2" ht="15.95" customHeight="1">
      <c r="A435" s="655" t="s">
        <v>712</v>
      </c>
      <c r="B435" s="656"/>
    </row>
    <row r="436" spans="1:2" ht="15.95" customHeight="1">
      <c r="A436" s="655" t="s">
        <v>2625</v>
      </c>
      <c r="B436" s="656"/>
    </row>
    <row r="437" spans="1:2" ht="15.95" customHeight="1">
      <c r="A437" s="655" t="s">
        <v>713</v>
      </c>
      <c r="B437" s="656"/>
    </row>
    <row r="438" spans="1:2" ht="15.95" customHeight="1">
      <c r="A438" s="655" t="s">
        <v>2626</v>
      </c>
      <c r="B438" s="656">
        <v>4384</v>
      </c>
    </row>
    <row r="439" spans="1:2" ht="15.95" customHeight="1">
      <c r="A439" s="655" t="s">
        <v>2627</v>
      </c>
      <c r="B439" s="656">
        <v>4384</v>
      </c>
    </row>
    <row r="440" spans="1:2" ht="15.95" customHeight="1">
      <c r="A440" s="655" t="s">
        <v>2628</v>
      </c>
      <c r="B440" s="656"/>
    </row>
    <row r="441" spans="1:2" ht="15.95" customHeight="1">
      <c r="A441" s="655" t="s">
        <v>2629</v>
      </c>
      <c r="B441" s="656"/>
    </row>
    <row r="442" spans="1:2" ht="15.95" customHeight="1">
      <c r="A442" s="655" t="s">
        <v>2630</v>
      </c>
      <c r="B442" s="656"/>
    </row>
    <row r="443" spans="1:2" ht="15.95" customHeight="1">
      <c r="A443" s="655" t="s">
        <v>2631</v>
      </c>
      <c r="B443" s="656"/>
    </row>
    <row r="444" spans="1:2" ht="15.95" customHeight="1">
      <c r="A444" s="655" t="s">
        <v>2632</v>
      </c>
      <c r="B444" s="656"/>
    </row>
    <row r="445" spans="1:2" ht="15.95" customHeight="1">
      <c r="A445" s="655" t="s">
        <v>390</v>
      </c>
      <c r="B445" s="656"/>
    </row>
    <row r="446" spans="1:2" ht="15.95" customHeight="1">
      <c r="A446" s="655" t="s">
        <v>2633</v>
      </c>
      <c r="B446" s="656">
        <v>4812</v>
      </c>
    </row>
    <row r="447" spans="1:2" ht="15.95" customHeight="1">
      <c r="A447" s="655" t="s">
        <v>2066</v>
      </c>
      <c r="B447" s="656">
        <v>182</v>
      </c>
    </row>
    <row r="448" spans="1:2" ht="15.95" customHeight="1">
      <c r="A448" s="655" t="s">
        <v>611</v>
      </c>
      <c r="B448" s="656">
        <v>177</v>
      </c>
    </row>
    <row r="449" spans="1:2" ht="15.95" customHeight="1">
      <c r="A449" s="655" t="s">
        <v>612</v>
      </c>
      <c r="B449" s="656"/>
    </row>
    <row r="450" spans="1:2" ht="15.95" customHeight="1">
      <c r="A450" s="655" t="s">
        <v>621</v>
      </c>
      <c r="B450" s="656"/>
    </row>
    <row r="451" spans="1:2" ht="15.95" customHeight="1">
      <c r="A451" s="655" t="s">
        <v>714</v>
      </c>
      <c r="B451" s="656">
        <v>5</v>
      </c>
    </row>
    <row r="452" spans="1:2" ht="15.95" customHeight="1">
      <c r="A452" s="655" t="s">
        <v>2068</v>
      </c>
      <c r="B452" s="656"/>
    </row>
    <row r="453" spans="1:2" ht="15.95" customHeight="1">
      <c r="A453" s="655" t="s">
        <v>715</v>
      </c>
      <c r="B453" s="656"/>
    </row>
    <row r="454" spans="1:2" ht="15.95" customHeight="1">
      <c r="A454" s="655" t="s">
        <v>2634</v>
      </c>
      <c r="B454" s="656"/>
    </row>
    <row r="455" spans="1:2" ht="15.95" customHeight="1">
      <c r="A455" s="655" t="s">
        <v>716</v>
      </c>
      <c r="B455" s="656"/>
    </row>
    <row r="456" spans="1:2" ht="15.95" customHeight="1">
      <c r="A456" s="655" t="s">
        <v>2635</v>
      </c>
      <c r="B456" s="656"/>
    </row>
    <row r="457" spans="1:2" ht="15.95" customHeight="1">
      <c r="A457" s="655" t="s">
        <v>2636</v>
      </c>
      <c r="B457" s="656"/>
    </row>
    <row r="458" spans="1:2" ht="15.95" customHeight="1">
      <c r="A458" s="655" t="s">
        <v>2637</v>
      </c>
      <c r="B458" s="656"/>
    </row>
    <row r="459" spans="1:2" ht="15.95" customHeight="1">
      <c r="A459" s="655" t="s">
        <v>2638</v>
      </c>
      <c r="B459" s="656"/>
    </row>
    <row r="460" spans="1:2" ht="15.95" customHeight="1">
      <c r="A460" s="655" t="s">
        <v>717</v>
      </c>
      <c r="B460" s="656"/>
    </row>
    <row r="461" spans="1:2" ht="15.95" customHeight="1">
      <c r="A461" s="655" t="s">
        <v>2070</v>
      </c>
      <c r="B461" s="656"/>
    </row>
    <row r="462" spans="1:2" ht="15.95" customHeight="1">
      <c r="A462" s="655" t="s">
        <v>715</v>
      </c>
      <c r="B462" s="656"/>
    </row>
    <row r="463" spans="1:2" ht="15.95" customHeight="1">
      <c r="A463" s="655" t="s">
        <v>718</v>
      </c>
      <c r="B463" s="656"/>
    </row>
    <row r="464" spans="1:2" ht="15.95" customHeight="1">
      <c r="A464" s="655" t="s">
        <v>719</v>
      </c>
      <c r="B464" s="656"/>
    </row>
    <row r="465" spans="1:2" ht="15.95" customHeight="1">
      <c r="A465" s="655" t="s">
        <v>2639</v>
      </c>
      <c r="B465" s="656"/>
    </row>
    <row r="466" spans="1:2" ht="15.95" customHeight="1">
      <c r="A466" s="655" t="s">
        <v>720</v>
      </c>
      <c r="B466" s="656"/>
    </row>
    <row r="467" spans="1:2" ht="15.95" customHeight="1">
      <c r="A467" s="655" t="s">
        <v>2074</v>
      </c>
      <c r="B467" s="656"/>
    </row>
    <row r="468" spans="1:2" ht="15.95" customHeight="1">
      <c r="A468" s="655" t="s">
        <v>715</v>
      </c>
      <c r="B468" s="656"/>
    </row>
    <row r="469" spans="1:2" ht="15.95" customHeight="1">
      <c r="A469" s="655" t="s">
        <v>721</v>
      </c>
      <c r="B469" s="656"/>
    </row>
    <row r="470" spans="1:2" ht="15.95" customHeight="1">
      <c r="A470" s="655" t="s">
        <v>722</v>
      </c>
      <c r="B470" s="656"/>
    </row>
    <row r="471" spans="1:2" ht="15.95" customHeight="1">
      <c r="A471" s="655" t="s">
        <v>723</v>
      </c>
      <c r="B471" s="656"/>
    </row>
    <row r="472" spans="1:2" ht="15.95" customHeight="1">
      <c r="A472" s="655" t="s">
        <v>724</v>
      </c>
      <c r="B472" s="656"/>
    </row>
    <row r="473" spans="1:2" ht="15.95" customHeight="1">
      <c r="A473" s="655" t="s">
        <v>2080</v>
      </c>
      <c r="B473" s="656">
        <v>10</v>
      </c>
    </row>
    <row r="474" spans="1:2" ht="15.95" customHeight="1">
      <c r="A474" s="655" t="s">
        <v>715</v>
      </c>
      <c r="B474" s="656"/>
    </row>
    <row r="475" spans="1:2" ht="15.95" customHeight="1">
      <c r="A475" s="655" t="s">
        <v>725</v>
      </c>
      <c r="B475" s="656"/>
    </row>
    <row r="476" spans="1:2" ht="15.95" customHeight="1">
      <c r="A476" s="655" t="s">
        <v>726</v>
      </c>
      <c r="B476" s="656">
        <v>10</v>
      </c>
    </row>
    <row r="477" spans="1:2" ht="15.95" customHeight="1">
      <c r="A477" s="655" t="s">
        <v>727</v>
      </c>
      <c r="B477" s="656"/>
    </row>
    <row r="478" spans="1:2" ht="15.95" customHeight="1">
      <c r="A478" s="655" t="s">
        <v>2084</v>
      </c>
      <c r="B478" s="656"/>
    </row>
    <row r="479" spans="1:2" ht="15.95" customHeight="1">
      <c r="A479" s="655" t="s">
        <v>728</v>
      </c>
      <c r="B479" s="656"/>
    </row>
    <row r="480" spans="1:2" ht="15.95" customHeight="1">
      <c r="A480" s="655" t="s">
        <v>729</v>
      </c>
      <c r="B480" s="656"/>
    </row>
    <row r="481" spans="1:189" ht="15.95" customHeight="1">
      <c r="A481" s="655" t="s">
        <v>2640</v>
      </c>
      <c r="B481" s="656"/>
    </row>
    <row r="482" spans="1:189" ht="15.95" customHeight="1">
      <c r="A482" s="655" t="s">
        <v>730</v>
      </c>
      <c r="B482" s="656"/>
    </row>
    <row r="483" spans="1:189" ht="15.95" customHeight="1">
      <c r="A483" s="655" t="s">
        <v>2092</v>
      </c>
      <c r="B483" s="656"/>
    </row>
    <row r="484" spans="1:189" ht="15.95" customHeight="1">
      <c r="A484" s="655" t="s">
        <v>715</v>
      </c>
      <c r="B484" s="656"/>
    </row>
    <row r="485" spans="1:189" ht="15.95" customHeight="1">
      <c r="A485" s="655" t="s">
        <v>731</v>
      </c>
      <c r="B485" s="656"/>
    </row>
    <row r="486" spans="1:189" ht="15.95" customHeight="1">
      <c r="A486" s="655" t="s">
        <v>732</v>
      </c>
      <c r="B486" s="656"/>
    </row>
    <row r="487" spans="1:189" ht="15.95" customHeight="1">
      <c r="A487" s="655" t="s">
        <v>733</v>
      </c>
      <c r="B487" s="656"/>
    </row>
    <row r="488" spans="1:189" ht="15.95" customHeight="1">
      <c r="A488" s="655" t="s">
        <v>734</v>
      </c>
      <c r="B488" s="656"/>
    </row>
    <row r="489" spans="1:189" ht="15.95" customHeight="1">
      <c r="A489" s="655" t="s">
        <v>735</v>
      </c>
      <c r="B489" s="656"/>
    </row>
    <row r="490" spans="1:189" ht="15.95" customHeight="1">
      <c r="A490" s="655" t="s">
        <v>2100</v>
      </c>
      <c r="B490" s="656"/>
    </row>
    <row r="491" spans="1:189" ht="15.95" customHeight="1">
      <c r="A491" s="655" t="s">
        <v>2641</v>
      </c>
      <c r="B491" s="656"/>
    </row>
    <row r="492" spans="1:189" ht="15.95" customHeight="1">
      <c r="A492" s="655" t="s">
        <v>2642</v>
      </c>
      <c r="B492" s="656"/>
      <c r="GD492" s="511"/>
      <c r="GE492" s="510"/>
      <c r="GF492" s="512"/>
      <c r="GG492" s="508"/>
    </row>
    <row r="493" spans="1:189" ht="15.95" customHeight="1">
      <c r="A493" s="655" t="s">
        <v>736</v>
      </c>
      <c r="B493" s="656"/>
      <c r="FX493" s="511"/>
      <c r="FY493" s="510"/>
      <c r="FZ493" s="512"/>
      <c r="GA493" s="508"/>
      <c r="GD493" s="511"/>
      <c r="GE493" s="510"/>
      <c r="GF493" s="512"/>
      <c r="GG493" s="508"/>
    </row>
    <row r="494" spans="1:189" ht="15.95" customHeight="1">
      <c r="A494" s="655" t="s">
        <v>2643</v>
      </c>
      <c r="B494" s="656"/>
    </row>
    <row r="495" spans="1:189" ht="15.95" customHeight="1">
      <c r="A495" s="655" t="s">
        <v>2644</v>
      </c>
      <c r="B495" s="656"/>
    </row>
    <row r="496" spans="1:189" ht="15.95" customHeight="1">
      <c r="A496" s="655" t="s">
        <v>2645</v>
      </c>
      <c r="B496" s="656"/>
    </row>
    <row r="497" spans="1:2" ht="15.95" customHeight="1">
      <c r="A497" s="655" t="s">
        <v>401</v>
      </c>
      <c r="B497" s="656">
        <v>4620</v>
      </c>
    </row>
    <row r="498" spans="1:2" ht="15.95" customHeight="1">
      <c r="A498" s="655" t="s">
        <v>737</v>
      </c>
      <c r="B498" s="656"/>
    </row>
    <row r="499" spans="1:2" ht="15.95" customHeight="1">
      <c r="A499" s="655" t="s">
        <v>2646</v>
      </c>
      <c r="B499" s="656"/>
    </row>
    <row r="500" spans="1:2" ht="15.95" customHeight="1">
      <c r="A500" s="655" t="s">
        <v>738</v>
      </c>
      <c r="B500" s="656"/>
    </row>
    <row r="501" spans="1:2" ht="15.95" customHeight="1">
      <c r="A501" s="655" t="s">
        <v>739</v>
      </c>
      <c r="B501" s="656">
        <v>4620</v>
      </c>
    </row>
    <row r="502" spans="1:2" ht="15.95" customHeight="1">
      <c r="A502" s="655" t="s">
        <v>2647</v>
      </c>
      <c r="B502" s="656">
        <v>2881</v>
      </c>
    </row>
    <row r="503" spans="1:2" ht="15.95" customHeight="1">
      <c r="A503" s="655" t="s">
        <v>2110</v>
      </c>
      <c r="B503" s="656">
        <v>1089</v>
      </c>
    </row>
    <row r="504" spans="1:2" ht="15.95" customHeight="1">
      <c r="A504" s="655" t="s">
        <v>611</v>
      </c>
      <c r="B504" s="656">
        <v>481</v>
      </c>
    </row>
    <row r="505" spans="1:2" ht="15.95" customHeight="1">
      <c r="A505" s="655" t="s">
        <v>612</v>
      </c>
      <c r="B505" s="656"/>
    </row>
    <row r="506" spans="1:2" ht="15.95" customHeight="1">
      <c r="A506" s="655" t="s">
        <v>621</v>
      </c>
      <c r="B506" s="656"/>
    </row>
    <row r="507" spans="1:2" ht="15.95" customHeight="1">
      <c r="A507" s="655" t="s">
        <v>740</v>
      </c>
      <c r="B507" s="656">
        <v>96</v>
      </c>
    </row>
    <row r="508" spans="1:2" ht="15.95" customHeight="1">
      <c r="A508" s="655" t="s">
        <v>741</v>
      </c>
      <c r="B508" s="656"/>
    </row>
    <row r="509" spans="1:2" ht="15.95" customHeight="1">
      <c r="A509" s="655" t="s">
        <v>742</v>
      </c>
      <c r="B509" s="656"/>
    </row>
    <row r="510" spans="1:2" ht="15.95" customHeight="1">
      <c r="A510" s="655" t="s">
        <v>743</v>
      </c>
      <c r="B510" s="656">
        <v>460</v>
      </c>
    </row>
    <row r="511" spans="1:2" ht="15.95" customHeight="1">
      <c r="A511" s="655" t="s">
        <v>2648</v>
      </c>
      <c r="B511" s="656"/>
    </row>
    <row r="512" spans="1:2" ht="15.95" customHeight="1">
      <c r="A512" s="655" t="s">
        <v>744</v>
      </c>
      <c r="B512" s="656">
        <v>52</v>
      </c>
    </row>
    <row r="513" spans="1:184" ht="15.95" customHeight="1">
      <c r="A513" s="655" t="s">
        <v>745</v>
      </c>
      <c r="B513" s="656"/>
    </row>
    <row r="514" spans="1:184" ht="15.95" customHeight="1">
      <c r="A514" s="655" t="s">
        <v>746</v>
      </c>
      <c r="B514" s="656"/>
    </row>
    <row r="515" spans="1:184" ht="15.95" customHeight="1">
      <c r="A515" s="655" t="s">
        <v>747</v>
      </c>
      <c r="B515" s="656"/>
    </row>
    <row r="516" spans="1:184" ht="15.95" customHeight="1">
      <c r="A516" s="655" t="s">
        <v>748</v>
      </c>
      <c r="B516" s="656"/>
    </row>
    <row r="517" spans="1:184" ht="15.95" customHeight="1">
      <c r="A517" s="655" t="s">
        <v>2129</v>
      </c>
      <c r="B517" s="656">
        <v>259</v>
      </c>
    </row>
    <row r="518" spans="1:184" ht="15.95" customHeight="1">
      <c r="A518" s="655" t="s">
        <v>611</v>
      </c>
      <c r="B518" s="656"/>
    </row>
    <row r="519" spans="1:184" ht="15.95" customHeight="1">
      <c r="A519" s="655" t="s">
        <v>612</v>
      </c>
      <c r="B519" s="656"/>
      <c r="FY519" s="507"/>
      <c r="FZ519" s="508"/>
      <c r="GA519" s="508"/>
      <c r="GB519" s="508"/>
    </row>
    <row r="520" spans="1:184" ht="15.95" customHeight="1">
      <c r="A520" s="655" t="s">
        <v>621</v>
      </c>
      <c r="B520" s="656"/>
    </row>
    <row r="521" spans="1:184" ht="15.95" customHeight="1">
      <c r="A521" s="655" t="s">
        <v>749</v>
      </c>
      <c r="B521" s="656"/>
    </row>
    <row r="522" spans="1:184" ht="15.95" customHeight="1">
      <c r="A522" s="655" t="s">
        <v>750</v>
      </c>
      <c r="B522" s="656">
        <v>259</v>
      </c>
    </row>
    <row r="523" spans="1:184" ht="15.95" customHeight="1">
      <c r="A523" s="655" t="s">
        <v>2649</v>
      </c>
      <c r="B523" s="656"/>
    </row>
    <row r="524" spans="1:184" ht="15.95" customHeight="1">
      <c r="A524" s="655" t="s">
        <v>751</v>
      </c>
      <c r="B524" s="656"/>
    </row>
    <row r="525" spans="1:184" ht="15.95" customHeight="1">
      <c r="A525" s="655" t="s">
        <v>2139</v>
      </c>
      <c r="B525" s="656">
        <v>370</v>
      </c>
    </row>
    <row r="526" spans="1:184" ht="15.95" customHeight="1">
      <c r="A526" s="655" t="s">
        <v>611</v>
      </c>
      <c r="B526" s="656">
        <v>370</v>
      </c>
    </row>
    <row r="527" spans="1:184" ht="15.95" customHeight="1">
      <c r="A527" s="655" t="s">
        <v>612</v>
      </c>
      <c r="B527" s="656"/>
    </row>
    <row r="528" spans="1:184" ht="15.95" customHeight="1">
      <c r="A528" s="655" t="s">
        <v>621</v>
      </c>
      <c r="B528" s="656"/>
    </row>
    <row r="529" spans="1:2" ht="15.95" customHeight="1">
      <c r="A529" s="655" t="s">
        <v>752</v>
      </c>
      <c r="B529" s="656"/>
    </row>
    <row r="530" spans="1:2" ht="15.95" customHeight="1">
      <c r="A530" s="655" t="s">
        <v>753</v>
      </c>
      <c r="B530" s="656"/>
    </row>
    <row r="531" spans="1:2" ht="15.95" customHeight="1">
      <c r="A531" s="655" t="s">
        <v>754</v>
      </c>
      <c r="B531" s="656"/>
    </row>
    <row r="532" spans="1:2" ht="15.95" customHeight="1">
      <c r="A532" s="655" t="s">
        <v>755</v>
      </c>
      <c r="B532" s="656"/>
    </row>
    <row r="533" spans="1:2" ht="15.95" customHeight="1">
      <c r="A533" s="655" t="s">
        <v>756</v>
      </c>
      <c r="B533" s="656"/>
    </row>
    <row r="534" spans="1:2" ht="15.95" customHeight="1">
      <c r="A534" s="655" t="s">
        <v>757</v>
      </c>
      <c r="B534" s="656"/>
    </row>
    <row r="535" spans="1:2" ht="15.95" customHeight="1">
      <c r="A535" s="655" t="s">
        <v>758</v>
      </c>
      <c r="B535" s="656"/>
    </row>
    <row r="536" spans="1:2" ht="15.95" customHeight="1">
      <c r="A536" s="655" t="s">
        <v>2147</v>
      </c>
      <c r="B536" s="656">
        <v>676</v>
      </c>
    </row>
    <row r="537" spans="1:2" ht="15.95" customHeight="1">
      <c r="A537" s="655" t="s">
        <v>611</v>
      </c>
      <c r="B537" s="656">
        <v>676</v>
      </c>
    </row>
    <row r="538" spans="1:2" ht="15.95" customHeight="1">
      <c r="A538" s="655" t="s">
        <v>612</v>
      </c>
      <c r="B538" s="656"/>
    </row>
    <row r="539" spans="1:2" ht="15.95" customHeight="1">
      <c r="A539" s="655" t="s">
        <v>621</v>
      </c>
      <c r="B539" s="656"/>
    </row>
    <row r="540" spans="1:2" ht="15.95" customHeight="1">
      <c r="A540" s="655" t="s">
        <v>759</v>
      </c>
      <c r="B540" s="656"/>
    </row>
    <row r="541" spans="1:2" ht="15.95" customHeight="1">
      <c r="A541" s="655" t="s">
        <v>760</v>
      </c>
      <c r="B541" s="656"/>
    </row>
    <row r="542" spans="1:2" ht="15.95" customHeight="1">
      <c r="A542" s="655" t="s">
        <v>761</v>
      </c>
      <c r="B542" s="656"/>
    </row>
    <row r="543" spans="1:2" ht="15.95" customHeight="1">
      <c r="A543" s="655" t="s">
        <v>2650</v>
      </c>
      <c r="B543" s="656"/>
    </row>
    <row r="544" spans="1:2" ht="15.95" customHeight="1">
      <c r="A544" s="655" t="s">
        <v>762</v>
      </c>
      <c r="B544" s="656"/>
    </row>
    <row r="545" spans="1:184" ht="15.95" customHeight="1">
      <c r="A545" s="655" t="s">
        <v>2651</v>
      </c>
      <c r="B545" s="656"/>
    </row>
    <row r="546" spans="1:184" ht="15.95" customHeight="1">
      <c r="A546" s="655" t="s">
        <v>763</v>
      </c>
      <c r="B546" s="656"/>
      <c r="FY546" s="507"/>
      <c r="FZ546" s="508"/>
      <c r="GA546" s="508"/>
      <c r="GB546" s="508"/>
    </row>
    <row r="547" spans="1:184" ht="15.95" customHeight="1">
      <c r="A547" s="655" t="s">
        <v>407</v>
      </c>
      <c r="B547" s="656">
        <v>487</v>
      </c>
    </row>
    <row r="548" spans="1:184" ht="15.95" customHeight="1">
      <c r="A548" s="655" t="s">
        <v>2652</v>
      </c>
      <c r="B548" s="656"/>
    </row>
    <row r="549" spans="1:184" ht="15.95" customHeight="1">
      <c r="A549" s="655" t="s">
        <v>2653</v>
      </c>
      <c r="B549" s="656"/>
    </row>
    <row r="550" spans="1:184" ht="15.95" customHeight="1">
      <c r="A550" s="655" t="s">
        <v>764</v>
      </c>
      <c r="B550" s="656">
        <v>487</v>
      </c>
    </row>
    <row r="551" spans="1:184" ht="15.95" customHeight="1">
      <c r="A551" s="655" t="s">
        <v>2654</v>
      </c>
      <c r="B551" s="656">
        <v>56773</v>
      </c>
    </row>
    <row r="552" spans="1:184" ht="15.95" customHeight="1">
      <c r="A552" s="655" t="s">
        <v>2655</v>
      </c>
      <c r="B552" s="656">
        <v>1101</v>
      </c>
    </row>
    <row r="553" spans="1:184" ht="15.95" customHeight="1">
      <c r="A553" s="655" t="s">
        <v>611</v>
      </c>
      <c r="B553" s="656">
        <v>533</v>
      </c>
    </row>
    <row r="554" spans="1:184" ht="15.95" customHeight="1">
      <c r="A554" s="655" t="s">
        <v>612</v>
      </c>
      <c r="B554" s="656"/>
    </row>
    <row r="555" spans="1:184" ht="15.95" customHeight="1">
      <c r="A555" s="655" t="s">
        <v>621</v>
      </c>
      <c r="B555" s="656"/>
    </row>
    <row r="556" spans="1:184" ht="15.95" customHeight="1">
      <c r="A556" s="655" t="s">
        <v>2656</v>
      </c>
      <c r="B556" s="656"/>
    </row>
    <row r="557" spans="1:184" ht="15.95" customHeight="1">
      <c r="A557" s="655" t="s">
        <v>2657</v>
      </c>
      <c r="B557" s="656"/>
    </row>
    <row r="558" spans="1:184" ht="15.95" customHeight="1">
      <c r="A558" s="655" t="s">
        <v>765</v>
      </c>
      <c r="B558" s="656"/>
    </row>
    <row r="559" spans="1:184" ht="15.95" customHeight="1">
      <c r="A559" s="655" t="s">
        <v>2658</v>
      </c>
      <c r="B559" s="656"/>
    </row>
    <row r="560" spans="1:184" ht="15.95" customHeight="1">
      <c r="A560" s="655" t="s">
        <v>640</v>
      </c>
      <c r="B560" s="656"/>
      <c r="FY560" s="507"/>
      <c r="FZ560" s="508"/>
      <c r="GA560" s="508"/>
      <c r="GB560" s="508"/>
    </row>
    <row r="561" spans="1:189" ht="15.95" customHeight="1">
      <c r="A561" s="655" t="s">
        <v>766</v>
      </c>
      <c r="B561" s="656">
        <v>422</v>
      </c>
    </row>
    <row r="562" spans="1:189" ht="15.95" customHeight="1">
      <c r="A562" s="655" t="s">
        <v>2659</v>
      </c>
      <c r="B562" s="656"/>
    </row>
    <row r="563" spans="1:189" ht="15.95" customHeight="1">
      <c r="A563" s="655" t="s">
        <v>767</v>
      </c>
      <c r="B563" s="656">
        <v>146</v>
      </c>
    </row>
    <row r="564" spans="1:189" ht="15.95" customHeight="1">
      <c r="A564" s="655" t="s">
        <v>2660</v>
      </c>
      <c r="B564" s="656"/>
    </row>
    <row r="565" spans="1:189" ht="15.95" customHeight="1">
      <c r="A565" s="655" t="s">
        <v>768</v>
      </c>
      <c r="B565" s="656"/>
    </row>
    <row r="566" spans="1:189" ht="15.95" customHeight="1">
      <c r="A566" s="655" t="s">
        <v>2173</v>
      </c>
      <c r="B566" s="656">
        <v>1234</v>
      </c>
      <c r="FX566" s="511"/>
      <c r="FY566" s="510"/>
      <c r="FZ566" s="510"/>
      <c r="GA566" s="508"/>
      <c r="GD566" s="511"/>
      <c r="GE566" s="510"/>
      <c r="GF566" s="510"/>
      <c r="GG566" s="508"/>
    </row>
    <row r="567" spans="1:189" ht="15.95" customHeight="1">
      <c r="A567" s="655" t="s">
        <v>611</v>
      </c>
      <c r="B567" s="656">
        <v>844</v>
      </c>
      <c r="FX567" s="513"/>
      <c r="FY567" s="514"/>
      <c r="FZ567" s="514"/>
      <c r="GA567" s="516"/>
      <c r="GD567" s="511"/>
      <c r="GE567" s="510"/>
      <c r="GF567" s="510"/>
      <c r="GG567" s="508"/>
    </row>
    <row r="568" spans="1:189" ht="15.95" customHeight="1">
      <c r="A568" s="655" t="s">
        <v>612</v>
      </c>
      <c r="B568" s="656"/>
      <c r="GD568" s="511"/>
      <c r="GE568" s="510"/>
      <c r="GF568" s="510"/>
      <c r="GG568" s="508"/>
    </row>
    <row r="569" spans="1:189" ht="15.95" customHeight="1">
      <c r="A569" s="655" t="s">
        <v>621</v>
      </c>
      <c r="B569" s="656"/>
    </row>
    <row r="570" spans="1:189" ht="15.95" customHeight="1">
      <c r="A570" s="655" t="s">
        <v>769</v>
      </c>
      <c r="B570" s="656"/>
      <c r="FY570" s="507"/>
      <c r="FZ570" s="508"/>
      <c r="GA570" s="508"/>
      <c r="GB570" s="508"/>
    </row>
    <row r="571" spans="1:189" ht="15.95" customHeight="1">
      <c r="A571" s="655" t="s">
        <v>2661</v>
      </c>
      <c r="B571" s="656">
        <v>335</v>
      </c>
    </row>
    <row r="572" spans="1:189" ht="15.95" customHeight="1">
      <c r="A572" s="655" t="s">
        <v>770</v>
      </c>
      <c r="B572" s="656"/>
    </row>
    <row r="573" spans="1:189" ht="15.95" customHeight="1">
      <c r="A573" s="655" t="s">
        <v>771</v>
      </c>
      <c r="B573" s="656"/>
      <c r="FY573" s="507"/>
      <c r="FZ573" s="508"/>
      <c r="GA573" s="508"/>
      <c r="GB573" s="508"/>
    </row>
    <row r="574" spans="1:189" ht="15.95" customHeight="1">
      <c r="A574" s="655" t="s">
        <v>2662</v>
      </c>
      <c r="B574" s="656">
        <v>55</v>
      </c>
    </row>
    <row r="575" spans="1:189" ht="15.95" customHeight="1">
      <c r="A575" s="655" t="s">
        <v>772</v>
      </c>
      <c r="B575" s="656"/>
    </row>
    <row r="576" spans="1:189" ht="15.95" customHeight="1">
      <c r="A576" s="655" t="s">
        <v>773</v>
      </c>
      <c r="B576" s="656"/>
    </row>
    <row r="577" spans="1:2" ht="15.95" customHeight="1">
      <c r="A577" s="655" t="s">
        <v>2663</v>
      </c>
      <c r="B577" s="656"/>
    </row>
    <row r="578" spans="1:2" ht="15.95" customHeight="1">
      <c r="A578" s="655" t="s">
        <v>2664</v>
      </c>
      <c r="B578" s="656"/>
    </row>
    <row r="579" spans="1:2" ht="15.95" customHeight="1">
      <c r="A579" s="655" t="s">
        <v>2183</v>
      </c>
      <c r="B579" s="656">
        <v>28169</v>
      </c>
    </row>
    <row r="580" spans="1:2" ht="15.95" customHeight="1">
      <c r="A580" s="655" t="s">
        <v>774</v>
      </c>
      <c r="B580" s="656">
        <v>8674</v>
      </c>
    </row>
    <row r="581" spans="1:2" ht="15.95" customHeight="1">
      <c r="A581" s="655" t="s">
        <v>775</v>
      </c>
      <c r="B581" s="656">
        <v>19393</v>
      </c>
    </row>
    <row r="582" spans="1:2" ht="15.95" customHeight="1">
      <c r="A582" s="655" t="s">
        <v>776</v>
      </c>
      <c r="B582" s="656"/>
    </row>
    <row r="583" spans="1:2" ht="15.95" customHeight="1">
      <c r="A583" s="655" t="s">
        <v>777</v>
      </c>
      <c r="B583" s="656"/>
    </row>
    <row r="584" spans="1:2" ht="15.95" customHeight="1">
      <c r="A584" s="655" t="s">
        <v>778</v>
      </c>
      <c r="B584" s="656"/>
    </row>
    <row r="585" spans="1:2" ht="15.95" customHeight="1">
      <c r="A585" s="655" t="s">
        <v>2665</v>
      </c>
      <c r="B585" s="656"/>
    </row>
    <row r="586" spans="1:2" ht="15.95" customHeight="1">
      <c r="A586" s="655" t="s">
        <v>2666</v>
      </c>
      <c r="B586" s="656"/>
    </row>
    <row r="587" spans="1:2" ht="15.95" customHeight="1">
      <c r="A587" s="655" t="s">
        <v>779</v>
      </c>
      <c r="B587" s="656">
        <v>102</v>
      </c>
    </row>
    <row r="588" spans="1:2" ht="15.95" customHeight="1">
      <c r="A588" s="655" t="s">
        <v>2191</v>
      </c>
      <c r="B588" s="656"/>
    </row>
    <row r="589" spans="1:2" ht="15.95" customHeight="1">
      <c r="A589" s="655" t="s">
        <v>780</v>
      </c>
      <c r="B589" s="656"/>
    </row>
    <row r="590" spans="1:2" ht="15.95" customHeight="1">
      <c r="A590" s="655" t="s">
        <v>2667</v>
      </c>
      <c r="B590" s="656"/>
    </row>
    <row r="591" spans="1:2" ht="15.95" customHeight="1">
      <c r="A591" s="655" t="s">
        <v>781</v>
      </c>
      <c r="B591" s="656"/>
    </row>
    <row r="592" spans="1:2" ht="15.95" customHeight="1">
      <c r="A592" s="655" t="s">
        <v>2197</v>
      </c>
      <c r="B592" s="656">
        <v>300</v>
      </c>
    </row>
    <row r="593" spans="1:2" ht="15.95" customHeight="1">
      <c r="A593" s="655" t="s">
        <v>2668</v>
      </c>
      <c r="B593" s="656"/>
    </row>
    <row r="594" spans="1:2" ht="15.95" customHeight="1">
      <c r="A594" s="655" t="s">
        <v>782</v>
      </c>
      <c r="B594" s="656"/>
    </row>
    <row r="595" spans="1:2" ht="15.95" customHeight="1">
      <c r="A595" s="655" t="s">
        <v>2669</v>
      </c>
      <c r="B595" s="656"/>
    </row>
    <row r="596" spans="1:2" ht="15.95" customHeight="1">
      <c r="A596" s="655" t="s">
        <v>2670</v>
      </c>
      <c r="B596" s="656"/>
    </row>
    <row r="597" spans="1:2" ht="15.95" customHeight="1">
      <c r="A597" s="655" t="s">
        <v>2671</v>
      </c>
      <c r="B597" s="656"/>
    </row>
    <row r="598" spans="1:2" ht="15.95" customHeight="1">
      <c r="A598" s="655" t="s">
        <v>2672</v>
      </c>
      <c r="B598" s="656"/>
    </row>
    <row r="599" spans="1:2" ht="15.95" customHeight="1">
      <c r="A599" s="655" t="s">
        <v>783</v>
      </c>
      <c r="B599" s="656"/>
    </row>
    <row r="600" spans="1:2" ht="15.95" customHeight="1">
      <c r="A600" s="655" t="s">
        <v>2673</v>
      </c>
      <c r="B600" s="656"/>
    </row>
    <row r="601" spans="1:2" ht="15.95" customHeight="1">
      <c r="A601" s="655" t="s">
        <v>784</v>
      </c>
      <c r="B601" s="656">
        <v>300</v>
      </c>
    </row>
    <row r="602" spans="1:2" ht="15.95" customHeight="1">
      <c r="A602" s="655" t="s">
        <v>2203</v>
      </c>
      <c r="B602" s="656">
        <v>1786</v>
      </c>
    </row>
    <row r="603" spans="1:2" ht="15.95" customHeight="1">
      <c r="A603" s="655" t="s">
        <v>785</v>
      </c>
      <c r="B603" s="656">
        <v>1000</v>
      </c>
    </row>
    <row r="604" spans="1:2" ht="15.95" customHeight="1">
      <c r="A604" s="655" t="s">
        <v>786</v>
      </c>
      <c r="B604" s="656"/>
    </row>
    <row r="605" spans="1:2" ht="15.95" customHeight="1">
      <c r="A605" s="655" t="s">
        <v>787</v>
      </c>
      <c r="B605" s="656">
        <v>30</v>
      </c>
    </row>
    <row r="606" spans="1:2" ht="15.95" customHeight="1">
      <c r="A606" s="655" t="s">
        <v>788</v>
      </c>
      <c r="B606" s="656"/>
    </row>
    <row r="607" spans="1:2" ht="15.95" customHeight="1">
      <c r="A607" s="655" t="s">
        <v>2674</v>
      </c>
      <c r="B607" s="656">
        <v>547</v>
      </c>
    </row>
    <row r="608" spans="1:2" ht="15.95" customHeight="1">
      <c r="A608" s="655" t="s">
        <v>2675</v>
      </c>
      <c r="B608" s="656"/>
    </row>
    <row r="609" spans="1:184" ht="15.95" customHeight="1">
      <c r="A609" s="655" t="s">
        <v>789</v>
      </c>
      <c r="B609" s="656">
        <v>209</v>
      </c>
    </row>
    <row r="610" spans="1:184" ht="15.95" customHeight="1">
      <c r="A610" s="655" t="s">
        <v>2211</v>
      </c>
      <c r="B610" s="656">
        <v>392</v>
      </c>
    </row>
    <row r="611" spans="1:184" ht="15.95" customHeight="1">
      <c r="A611" s="655" t="s">
        <v>790</v>
      </c>
      <c r="B611" s="656">
        <v>358</v>
      </c>
    </row>
    <row r="612" spans="1:184" ht="15.95" customHeight="1">
      <c r="A612" s="655" t="s">
        <v>791</v>
      </c>
      <c r="B612" s="656">
        <v>34</v>
      </c>
    </row>
    <row r="613" spans="1:184" ht="15.95" customHeight="1">
      <c r="A613" s="655" t="s">
        <v>792</v>
      </c>
      <c r="B613" s="656"/>
    </row>
    <row r="614" spans="1:184" ht="15.95" customHeight="1">
      <c r="A614" s="655" t="s">
        <v>2676</v>
      </c>
      <c r="B614" s="656"/>
    </row>
    <row r="615" spans="1:184" ht="15.95" customHeight="1">
      <c r="A615" s="655" t="s">
        <v>793</v>
      </c>
      <c r="B615" s="656"/>
    </row>
    <row r="616" spans="1:184" ht="15.95" customHeight="1">
      <c r="A616" s="655" t="s">
        <v>2219</v>
      </c>
      <c r="B616" s="656">
        <v>871</v>
      </c>
    </row>
    <row r="617" spans="1:184" ht="15.95" customHeight="1">
      <c r="A617" s="655" t="s">
        <v>794</v>
      </c>
      <c r="B617" s="656">
        <v>60</v>
      </c>
    </row>
    <row r="618" spans="1:184" ht="15.95" customHeight="1">
      <c r="A618" s="655" t="s">
        <v>795</v>
      </c>
      <c r="B618" s="656">
        <v>170</v>
      </c>
    </row>
    <row r="619" spans="1:184" ht="15.95" customHeight="1">
      <c r="A619" s="655" t="s">
        <v>2677</v>
      </c>
      <c r="B619" s="656"/>
    </row>
    <row r="620" spans="1:184" ht="15.95" customHeight="1">
      <c r="A620" s="655" t="s">
        <v>2678</v>
      </c>
      <c r="B620" s="656">
        <v>641</v>
      </c>
    </row>
    <row r="621" spans="1:184" ht="15.95" customHeight="1">
      <c r="A621" s="655" t="s">
        <v>796</v>
      </c>
      <c r="B621" s="656"/>
    </row>
    <row r="622" spans="1:184" ht="15.95" customHeight="1">
      <c r="A622" s="655" t="s">
        <v>797</v>
      </c>
      <c r="B622" s="656"/>
    </row>
    <row r="623" spans="1:184" ht="15.95" customHeight="1">
      <c r="A623" s="655" t="s">
        <v>2229</v>
      </c>
      <c r="B623" s="656">
        <v>1677</v>
      </c>
      <c r="FY623" s="507"/>
      <c r="FZ623" s="508"/>
      <c r="GA623" s="508"/>
      <c r="GB623" s="508"/>
    </row>
    <row r="624" spans="1:184" ht="15.95" customHeight="1">
      <c r="A624" s="655" t="s">
        <v>611</v>
      </c>
      <c r="B624" s="656">
        <v>1625</v>
      </c>
    </row>
    <row r="625" spans="1:2" ht="15.95" customHeight="1">
      <c r="A625" s="655" t="s">
        <v>612</v>
      </c>
      <c r="B625" s="656"/>
    </row>
    <row r="626" spans="1:2" ht="15.95" customHeight="1">
      <c r="A626" s="655" t="s">
        <v>621</v>
      </c>
      <c r="B626" s="656"/>
    </row>
    <row r="627" spans="1:2" ht="15.95" customHeight="1">
      <c r="A627" s="655" t="s">
        <v>798</v>
      </c>
      <c r="B627" s="656"/>
    </row>
    <row r="628" spans="1:2" ht="15.95" customHeight="1">
      <c r="A628" s="655" t="s">
        <v>799</v>
      </c>
      <c r="B628" s="656">
        <v>28</v>
      </c>
    </row>
    <row r="629" spans="1:2" ht="15.95" customHeight="1">
      <c r="A629" s="655" t="s">
        <v>2679</v>
      </c>
      <c r="B629" s="656"/>
    </row>
    <row r="630" spans="1:2" ht="15.95" customHeight="1">
      <c r="A630" s="655" t="s">
        <v>2680</v>
      </c>
      <c r="B630" s="656"/>
    </row>
    <row r="631" spans="1:2" ht="15.95" customHeight="1">
      <c r="A631" s="655" t="s">
        <v>800</v>
      </c>
      <c r="B631" s="656">
        <v>24</v>
      </c>
    </row>
    <row r="632" spans="1:2" ht="15.95" customHeight="1">
      <c r="A632" s="655" t="s">
        <v>2234</v>
      </c>
      <c r="B632" s="656"/>
    </row>
    <row r="633" spans="1:2" ht="15.95" customHeight="1">
      <c r="A633" s="655" t="s">
        <v>2681</v>
      </c>
      <c r="B633" s="656"/>
    </row>
    <row r="634" spans="1:2" ht="15.95" customHeight="1">
      <c r="A634" s="655" t="s">
        <v>801</v>
      </c>
      <c r="B634" s="656"/>
    </row>
    <row r="635" spans="1:2" ht="15.95" customHeight="1">
      <c r="A635" s="655" t="s">
        <v>2682</v>
      </c>
      <c r="B635" s="656"/>
    </row>
    <row r="636" spans="1:2" ht="15.95" customHeight="1">
      <c r="A636" s="655" t="s">
        <v>802</v>
      </c>
      <c r="B636" s="656"/>
    </row>
    <row r="637" spans="1:2" ht="15.95" customHeight="1">
      <c r="A637" s="655" t="s">
        <v>2238</v>
      </c>
      <c r="B637" s="656"/>
    </row>
    <row r="638" spans="1:2" ht="15.95" customHeight="1">
      <c r="A638" s="655" t="s">
        <v>611</v>
      </c>
      <c r="B638" s="656"/>
    </row>
    <row r="639" spans="1:2" ht="15.95" customHeight="1">
      <c r="A639" s="655" t="s">
        <v>612</v>
      </c>
      <c r="B639" s="656"/>
    </row>
    <row r="640" spans="1:2" ht="15.95" customHeight="1">
      <c r="A640" s="655" t="s">
        <v>621</v>
      </c>
      <c r="B640" s="656"/>
    </row>
    <row r="641" spans="1:2" ht="15.95" customHeight="1">
      <c r="A641" s="655" t="s">
        <v>803</v>
      </c>
      <c r="B641" s="656"/>
    </row>
    <row r="642" spans="1:2" ht="15.95" customHeight="1">
      <c r="A642" s="655" t="s">
        <v>2242</v>
      </c>
      <c r="B642" s="656">
        <v>6750</v>
      </c>
    </row>
    <row r="643" spans="1:2" ht="15.95" customHeight="1">
      <c r="A643" s="655" t="s">
        <v>804</v>
      </c>
      <c r="B643" s="656">
        <v>282</v>
      </c>
    </row>
    <row r="644" spans="1:2" ht="15.95" customHeight="1">
      <c r="A644" s="655" t="s">
        <v>2683</v>
      </c>
      <c r="B644" s="656">
        <v>6468</v>
      </c>
    </row>
    <row r="645" spans="1:2" ht="15.95" customHeight="1">
      <c r="A645" s="655" t="s">
        <v>2247</v>
      </c>
      <c r="B645" s="656">
        <v>36</v>
      </c>
    </row>
    <row r="646" spans="1:2" ht="15.95" customHeight="1">
      <c r="A646" s="655" t="s">
        <v>2684</v>
      </c>
      <c r="B646" s="656">
        <v>34</v>
      </c>
    </row>
    <row r="647" spans="1:2" ht="15.95" customHeight="1">
      <c r="A647" s="655" t="s">
        <v>805</v>
      </c>
      <c r="B647" s="656">
        <v>2</v>
      </c>
    </row>
    <row r="648" spans="1:2" ht="15.95" customHeight="1">
      <c r="A648" s="655" t="s">
        <v>2685</v>
      </c>
      <c r="B648" s="656">
        <v>800</v>
      </c>
    </row>
    <row r="649" spans="1:2" ht="15.95" customHeight="1">
      <c r="A649" s="655" t="s">
        <v>2686</v>
      </c>
      <c r="B649" s="656"/>
    </row>
    <row r="650" spans="1:2" ht="15.95" customHeight="1">
      <c r="A650" s="655" t="s">
        <v>2687</v>
      </c>
      <c r="B650" s="656">
        <v>800</v>
      </c>
    </row>
    <row r="651" spans="1:2" ht="15.95" customHeight="1">
      <c r="A651" s="655" t="s">
        <v>2250</v>
      </c>
      <c r="B651" s="656"/>
    </row>
    <row r="652" spans="1:2" ht="15.95" customHeight="1">
      <c r="A652" s="655" t="s">
        <v>806</v>
      </c>
      <c r="B652" s="656"/>
    </row>
    <row r="653" spans="1:2" ht="15.95" customHeight="1">
      <c r="A653" s="655" t="s">
        <v>2688</v>
      </c>
      <c r="B653" s="656"/>
    </row>
    <row r="654" spans="1:2" ht="15.95" customHeight="1">
      <c r="A654" s="655" t="s">
        <v>2689</v>
      </c>
      <c r="B654" s="656"/>
    </row>
    <row r="655" spans="1:2" ht="15.95" customHeight="1">
      <c r="A655" s="655" t="s">
        <v>2690</v>
      </c>
      <c r="B655" s="656"/>
    </row>
    <row r="656" spans="1:2" ht="15.95" customHeight="1">
      <c r="A656" s="655" t="s">
        <v>2691</v>
      </c>
      <c r="B656" s="656"/>
    </row>
    <row r="657" spans="1:2" ht="15.95" customHeight="1">
      <c r="A657" s="655" t="s">
        <v>2255</v>
      </c>
      <c r="B657" s="656">
        <v>7285</v>
      </c>
    </row>
    <row r="658" spans="1:2" ht="15.95" customHeight="1">
      <c r="A658" s="655" t="s">
        <v>807</v>
      </c>
      <c r="B658" s="656"/>
    </row>
    <row r="659" spans="1:2" ht="15.95" customHeight="1">
      <c r="A659" s="655" t="s">
        <v>2692</v>
      </c>
      <c r="B659" s="656"/>
    </row>
    <row r="660" spans="1:2" ht="15.95" customHeight="1">
      <c r="A660" s="655" t="s">
        <v>808</v>
      </c>
      <c r="B660" s="656">
        <v>7285</v>
      </c>
    </row>
    <row r="661" spans="1:2" ht="15.95" customHeight="1">
      <c r="A661" s="655" t="s">
        <v>2693</v>
      </c>
      <c r="B661" s="656"/>
    </row>
    <row r="662" spans="1:2" ht="15.95" customHeight="1">
      <c r="A662" s="655" t="s">
        <v>2694</v>
      </c>
      <c r="B662" s="656"/>
    </row>
    <row r="663" spans="1:2" ht="15.95" customHeight="1">
      <c r="A663" s="655" t="s">
        <v>2695</v>
      </c>
      <c r="B663" s="656"/>
    </row>
    <row r="664" spans="1:2" ht="15.95" customHeight="1">
      <c r="A664" s="655" t="s">
        <v>2696</v>
      </c>
      <c r="B664" s="656"/>
    </row>
    <row r="665" spans="1:2" ht="15.95" customHeight="1">
      <c r="A665" s="655" t="s">
        <v>2697</v>
      </c>
      <c r="B665" s="656"/>
    </row>
    <row r="666" spans="1:2" ht="15.95" customHeight="1">
      <c r="A666" s="655" t="s">
        <v>428</v>
      </c>
      <c r="B666" s="656">
        <v>6372</v>
      </c>
    </row>
    <row r="667" spans="1:2" ht="15.95" customHeight="1">
      <c r="A667" s="655" t="s">
        <v>2698</v>
      </c>
      <c r="B667" s="656">
        <v>39242</v>
      </c>
    </row>
    <row r="668" spans="1:2" ht="15.95" customHeight="1">
      <c r="A668" s="655" t="s">
        <v>2699</v>
      </c>
      <c r="B668" s="656">
        <v>563</v>
      </c>
    </row>
    <row r="669" spans="1:2" ht="15.95" customHeight="1">
      <c r="A669" s="655" t="s">
        <v>611</v>
      </c>
      <c r="B669" s="656">
        <v>563</v>
      </c>
    </row>
    <row r="670" spans="1:2" ht="15.95" customHeight="1">
      <c r="A670" s="655" t="s">
        <v>612</v>
      </c>
      <c r="B670" s="656"/>
    </row>
    <row r="671" spans="1:2" ht="15.95" customHeight="1">
      <c r="A671" s="655" t="s">
        <v>621</v>
      </c>
      <c r="B671" s="656"/>
    </row>
    <row r="672" spans="1:2" ht="15.95" customHeight="1">
      <c r="A672" s="655" t="s">
        <v>809</v>
      </c>
      <c r="B672" s="656"/>
    </row>
    <row r="673" spans="1:2" ht="15.95" customHeight="1">
      <c r="A673" s="655" t="s">
        <v>2270</v>
      </c>
      <c r="B673" s="656">
        <v>2330</v>
      </c>
    </row>
    <row r="674" spans="1:2" ht="15.95" customHeight="1">
      <c r="A674" s="655" t="s">
        <v>810</v>
      </c>
      <c r="B674" s="656">
        <v>2054</v>
      </c>
    </row>
    <row r="675" spans="1:2" ht="15.95" customHeight="1">
      <c r="A675" s="655" t="s">
        <v>811</v>
      </c>
      <c r="B675" s="656">
        <v>276</v>
      </c>
    </row>
    <row r="676" spans="1:2" ht="15.95" customHeight="1">
      <c r="A676" s="655" t="s">
        <v>2700</v>
      </c>
      <c r="B676" s="656"/>
    </row>
    <row r="677" spans="1:2" ht="15.95" customHeight="1">
      <c r="A677" s="655" t="s">
        <v>2701</v>
      </c>
      <c r="B677" s="656"/>
    </row>
    <row r="678" spans="1:2" ht="15.95" customHeight="1">
      <c r="A678" s="655" t="s">
        <v>812</v>
      </c>
      <c r="B678" s="656"/>
    </row>
    <row r="679" spans="1:2" ht="15.95" customHeight="1">
      <c r="A679" s="655" t="s">
        <v>2702</v>
      </c>
      <c r="B679" s="656"/>
    </row>
    <row r="680" spans="1:2" ht="15.95" customHeight="1">
      <c r="A680" s="655" t="s">
        <v>2703</v>
      </c>
      <c r="B680" s="656"/>
    </row>
    <row r="681" spans="1:2" ht="15.95" customHeight="1">
      <c r="A681" s="655" t="s">
        <v>813</v>
      </c>
      <c r="B681" s="656"/>
    </row>
    <row r="682" spans="1:2" ht="15.95" customHeight="1">
      <c r="A682" s="655" t="s">
        <v>2704</v>
      </c>
      <c r="B682" s="656"/>
    </row>
    <row r="683" spans="1:2" ht="15.95" customHeight="1">
      <c r="A683" s="655" t="s">
        <v>814</v>
      </c>
      <c r="B683" s="656"/>
    </row>
    <row r="684" spans="1:2" ht="15.95" customHeight="1">
      <c r="A684" s="655" t="s">
        <v>2705</v>
      </c>
      <c r="B684" s="656"/>
    </row>
    <row r="685" spans="1:2" ht="15.95" customHeight="1">
      <c r="A685" s="655" t="s">
        <v>815</v>
      </c>
      <c r="B685" s="656"/>
    </row>
    <row r="686" spans="1:2" ht="15.95" customHeight="1">
      <c r="A686" s="655" t="s">
        <v>2277</v>
      </c>
      <c r="B686" s="656">
        <v>3838</v>
      </c>
    </row>
    <row r="687" spans="1:2" ht="15.95" customHeight="1">
      <c r="A687" s="655" t="s">
        <v>2706</v>
      </c>
      <c r="B687" s="656"/>
    </row>
    <row r="688" spans="1:2" ht="15.95" customHeight="1">
      <c r="A688" s="655" t="s">
        <v>2707</v>
      </c>
      <c r="B688" s="656">
        <v>3838</v>
      </c>
    </row>
    <row r="689" spans="1:184" ht="15.95" customHeight="1">
      <c r="A689" s="655" t="s">
        <v>816</v>
      </c>
      <c r="B689" s="656"/>
    </row>
    <row r="690" spans="1:184" ht="15.95" customHeight="1">
      <c r="A690" s="655" t="s">
        <v>2283</v>
      </c>
      <c r="B690" s="656">
        <v>1555</v>
      </c>
      <c r="FY690" s="507"/>
      <c r="FZ690" s="508"/>
      <c r="GA690" s="508"/>
      <c r="GB690" s="508"/>
    </row>
    <row r="691" spans="1:184" ht="15.95" customHeight="1">
      <c r="A691" s="655" t="s">
        <v>817</v>
      </c>
      <c r="B691" s="656">
        <v>443</v>
      </c>
    </row>
    <row r="692" spans="1:184" ht="15.95" customHeight="1">
      <c r="A692" s="655" t="s">
        <v>818</v>
      </c>
      <c r="B692" s="656">
        <v>65</v>
      </c>
    </row>
    <row r="693" spans="1:184" ht="15.95" customHeight="1">
      <c r="A693" s="655" t="s">
        <v>819</v>
      </c>
      <c r="B693" s="656">
        <v>540</v>
      </c>
    </row>
    <row r="694" spans="1:184" ht="15.95" customHeight="1">
      <c r="A694" s="655" t="s">
        <v>820</v>
      </c>
      <c r="B694" s="656"/>
    </row>
    <row r="695" spans="1:184" ht="15.95" customHeight="1">
      <c r="A695" s="655" t="s">
        <v>2708</v>
      </c>
      <c r="B695" s="656"/>
    </row>
    <row r="696" spans="1:184" ht="15.95" customHeight="1">
      <c r="A696" s="655" t="s">
        <v>2709</v>
      </c>
      <c r="B696" s="656"/>
    </row>
    <row r="697" spans="1:184" ht="15.95" customHeight="1">
      <c r="A697" s="655" t="s">
        <v>2710</v>
      </c>
      <c r="B697" s="656"/>
    </row>
    <row r="698" spans="1:184" ht="15.95" customHeight="1">
      <c r="A698" s="655" t="s">
        <v>821</v>
      </c>
      <c r="B698" s="656">
        <v>507</v>
      </c>
    </row>
    <row r="699" spans="1:184" ht="15.95" customHeight="1">
      <c r="A699" s="655" t="s">
        <v>822</v>
      </c>
      <c r="B699" s="656"/>
    </row>
    <row r="700" spans="1:184" ht="15.95" customHeight="1">
      <c r="A700" s="655" t="s">
        <v>823</v>
      </c>
      <c r="B700" s="656"/>
    </row>
    <row r="701" spans="1:184" ht="15.95" customHeight="1">
      <c r="A701" s="655" t="s">
        <v>824</v>
      </c>
      <c r="B701" s="656"/>
    </row>
    <row r="702" spans="1:184" ht="15.95" customHeight="1">
      <c r="A702" s="655" t="s">
        <v>2296</v>
      </c>
      <c r="B702" s="656"/>
    </row>
    <row r="703" spans="1:184" ht="15.95" customHeight="1">
      <c r="A703" s="655" t="s">
        <v>827</v>
      </c>
      <c r="B703" s="656"/>
    </row>
    <row r="704" spans="1:184" ht="15.95" customHeight="1">
      <c r="A704" s="655" t="s">
        <v>828</v>
      </c>
      <c r="B704" s="656"/>
    </row>
    <row r="705" spans="1:2" ht="15.95" customHeight="1">
      <c r="A705" s="655" t="s">
        <v>2302</v>
      </c>
      <c r="B705" s="656">
        <v>2698</v>
      </c>
    </row>
    <row r="706" spans="1:2" ht="15.95" customHeight="1">
      <c r="A706" s="655" t="s">
        <v>829</v>
      </c>
      <c r="B706" s="656"/>
    </row>
    <row r="707" spans="1:2" ht="15.95" customHeight="1">
      <c r="A707" s="655" t="s">
        <v>830</v>
      </c>
      <c r="B707" s="656">
        <v>2698</v>
      </c>
    </row>
    <row r="708" spans="1:2">
      <c r="A708" s="655" t="s">
        <v>831</v>
      </c>
      <c r="B708" s="656"/>
    </row>
    <row r="709" spans="1:2">
      <c r="A709" s="655" t="s">
        <v>2306</v>
      </c>
      <c r="B709" s="656">
        <v>731</v>
      </c>
    </row>
    <row r="710" spans="1:2">
      <c r="A710" s="655" t="s">
        <v>611</v>
      </c>
      <c r="B710" s="656">
        <v>731</v>
      </c>
    </row>
    <row r="711" spans="1:2">
      <c r="A711" s="655" t="s">
        <v>612</v>
      </c>
      <c r="B711" s="656"/>
    </row>
    <row r="712" spans="1:2">
      <c r="A712" s="655" t="s">
        <v>621</v>
      </c>
      <c r="B712" s="656"/>
    </row>
    <row r="713" spans="1:2">
      <c r="A713" s="655" t="s">
        <v>832</v>
      </c>
      <c r="B713" s="656"/>
    </row>
    <row r="714" spans="1:2">
      <c r="A714" s="655" t="s">
        <v>2711</v>
      </c>
      <c r="B714" s="656"/>
    </row>
    <row r="715" spans="1:2">
      <c r="A715" s="655" t="s">
        <v>833</v>
      </c>
      <c r="B715" s="656"/>
    </row>
    <row r="716" spans="1:2">
      <c r="A716" s="655" t="s">
        <v>834</v>
      </c>
      <c r="B716" s="656"/>
    </row>
    <row r="717" spans="1:2">
      <c r="A717" s="655" t="s">
        <v>619</v>
      </c>
      <c r="B717" s="656"/>
    </row>
    <row r="718" spans="1:2">
      <c r="A718" s="655" t="s">
        <v>835</v>
      </c>
      <c r="B718" s="656"/>
    </row>
    <row r="719" spans="1:2">
      <c r="A719" s="655" t="s">
        <v>2314</v>
      </c>
      <c r="B719" s="656">
        <v>883</v>
      </c>
    </row>
    <row r="720" spans="1:2">
      <c r="A720" s="655" t="s">
        <v>836</v>
      </c>
      <c r="B720" s="656">
        <v>883</v>
      </c>
    </row>
    <row r="721" spans="1:2">
      <c r="A721" s="655" t="s">
        <v>825</v>
      </c>
      <c r="B721" s="656"/>
    </row>
    <row r="722" spans="1:2">
      <c r="A722" s="655" t="s">
        <v>2712</v>
      </c>
      <c r="B722" s="656"/>
    </row>
    <row r="723" spans="1:2">
      <c r="A723" s="655" t="s">
        <v>837</v>
      </c>
      <c r="B723" s="656"/>
    </row>
    <row r="724" spans="1:2">
      <c r="A724" s="655" t="s">
        <v>2322</v>
      </c>
      <c r="B724" s="656">
        <v>19024</v>
      </c>
    </row>
    <row r="725" spans="1:2">
      <c r="A725" s="655" t="s">
        <v>838</v>
      </c>
      <c r="B725" s="656"/>
    </row>
    <row r="726" spans="1:2">
      <c r="A726" s="655" t="s">
        <v>2713</v>
      </c>
      <c r="B726" s="656">
        <v>107</v>
      </c>
    </row>
    <row r="727" spans="1:2">
      <c r="A727" s="655" t="s">
        <v>2714</v>
      </c>
      <c r="B727" s="656">
        <v>2745</v>
      </c>
    </row>
    <row r="728" spans="1:2">
      <c r="A728" s="655" t="s">
        <v>2715</v>
      </c>
      <c r="B728" s="656"/>
    </row>
    <row r="729" spans="1:2">
      <c r="A729" s="655" t="s">
        <v>2716</v>
      </c>
      <c r="B729" s="656">
        <v>16172</v>
      </c>
    </row>
    <row r="730" spans="1:2">
      <c r="A730" s="655" t="s">
        <v>2326</v>
      </c>
      <c r="B730" s="656">
        <v>20</v>
      </c>
    </row>
    <row r="731" spans="1:2">
      <c r="A731" s="655" t="s">
        <v>839</v>
      </c>
      <c r="B731" s="656">
        <v>20</v>
      </c>
    </row>
    <row r="732" spans="1:2">
      <c r="A732" s="655" t="s">
        <v>840</v>
      </c>
      <c r="B732" s="656"/>
    </row>
    <row r="733" spans="1:2">
      <c r="A733" s="655" t="s">
        <v>841</v>
      </c>
      <c r="B733" s="656"/>
    </row>
    <row r="734" spans="1:2">
      <c r="A734" s="655" t="s">
        <v>2334</v>
      </c>
      <c r="B734" s="656">
        <v>82</v>
      </c>
    </row>
    <row r="735" spans="1:2">
      <c r="A735" s="655" t="s">
        <v>826</v>
      </c>
      <c r="B735" s="656">
        <v>82</v>
      </c>
    </row>
    <row r="736" spans="1:2">
      <c r="A736" s="655" t="s">
        <v>2717</v>
      </c>
      <c r="B736" s="656"/>
    </row>
    <row r="737" spans="1:2">
      <c r="A737" s="655" t="s">
        <v>2338</v>
      </c>
      <c r="B737" s="656">
        <v>7518</v>
      </c>
    </row>
    <row r="738" spans="1:2">
      <c r="A738" s="655" t="s">
        <v>2718</v>
      </c>
      <c r="B738" s="656">
        <v>2536</v>
      </c>
    </row>
    <row r="739" spans="1:2">
      <c r="A739" s="655" t="s">
        <v>2719</v>
      </c>
      <c r="B739" s="656">
        <v>299</v>
      </c>
    </row>
    <row r="740" spans="1:2">
      <c r="A740" s="655" t="s">
        <v>611</v>
      </c>
      <c r="B740" s="656">
        <v>299</v>
      </c>
    </row>
    <row r="741" spans="1:2">
      <c r="A741" s="655" t="s">
        <v>612</v>
      </c>
      <c r="B741" s="656"/>
    </row>
    <row r="742" spans="1:2">
      <c r="A742" s="655" t="s">
        <v>621</v>
      </c>
      <c r="B742" s="656"/>
    </row>
    <row r="743" spans="1:2">
      <c r="A743" s="655" t="s">
        <v>842</v>
      </c>
      <c r="B743" s="656"/>
    </row>
    <row r="744" spans="1:2">
      <c r="A744" s="655" t="s">
        <v>2720</v>
      </c>
      <c r="B744" s="656"/>
    </row>
    <row r="745" spans="1:2">
      <c r="A745" s="655" t="s">
        <v>2721</v>
      </c>
      <c r="B745" s="656"/>
    </row>
    <row r="746" spans="1:2">
      <c r="A746" s="655" t="s">
        <v>2722</v>
      </c>
      <c r="B746" s="656"/>
    </row>
    <row r="747" spans="1:2">
      <c r="A747" s="655" t="s">
        <v>843</v>
      </c>
      <c r="B747" s="656"/>
    </row>
    <row r="748" spans="1:2">
      <c r="A748" s="655" t="s">
        <v>2346</v>
      </c>
      <c r="B748" s="656"/>
    </row>
    <row r="749" spans="1:2">
      <c r="A749" s="655" t="s">
        <v>2723</v>
      </c>
      <c r="B749" s="656"/>
    </row>
    <row r="750" spans="1:2">
      <c r="A750" s="655" t="s">
        <v>2724</v>
      </c>
      <c r="B750" s="656"/>
    </row>
    <row r="751" spans="1:2">
      <c r="A751" s="655" t="s">
        <v>844</v>
      </c>
      <c r="B751" s="656"/>
    </row>
    <row r="752" spans="1:2">
      <c r="A752" s="655" t="s">
        <v>2348</v>
      </c>
      <c r="B752" s="656">
        <v>299</v>
      </c>
    </row>
    <row r="753" spans="1:2">
      <c r="A753" s="655" t="s">
        <v>2725</v>
      </c>
      <c r="B753" s="656"/>
    </row>
    <row r="754" spans="1:2">
      <c r="A754" s="655" t="s">
        <v>845</v>
      </c>
      <c r="B754" s="656"/>
    </row>
    <row r="755" spans="1:2">
      <c r="A755" s="655" t="s">
        <v>2726</v>
      </c>
      <c r="B755" s="656"/>
    </row>
    <row r="756" spans="1:2">
      <c r="A756" s="655" t="s">
        <v>2727</v>
      </c>
      <c r="B756" s="656"/>
    </row>
    <row r="757" spans="1:2">
      <c r="A757" s="655" t="s">
        <v>2728</v>
      </c>
      <c r="B757" s="656"/>
    </row>
    <row r="758" spans="1:2">
      <c r="A758" s="655" t="s">
        <v>2729</v>
      </c>
      <c r="B758" s="656"/>
    </row>
    <row r="759" spans="1:2">
      <c r="A759" s="655" t="s">
        <v>846</v>
      </c>
      <c r="B759" s="656">
        <v>299</v>
      </c>
    </row>
    <row r="760" spans="1:2">
      <c r="A760" s="655" t="s">
        <v>2730</v>
      </c>
      <c r="B760" s="656"/>
    </row>
    <row r="761" spans="1:2">
      <c r="A761" s="655" t="s">
        <v>2731</v>
      </c>
      <c r="B761" s="656"/>
    </row>
    <row r="762" spans="1:2">
      <c r="A762" s="655" t="s">
        <v>2732</v>
      </c>
      <c r="B762" s="656"/>
    </row>
    <row r="763" spans="1:2">
      <c r="A763" s="655" t="s">
        <v>2733</v>
      </c>
      <c r="B763" s="656"/>
    </row>
    <row r="764" spans="1:2">
      <c r="A764" s="655" t="s">
        <v>2734</v>
      </c>
      <c r="B764" s="656"/>
    </row>
    <row r="765" spans="1:2">
      <c r="A765" s="655" t="s">
        <v>2735</v>
      </c>
      <c r="B765" s="656"/>
    </row>
    <row r="766" spans="1:2">
      <c r="A766" s="655" t="s">
        <v>2736</v>
      </c>
      <c r="B766" s="656"/>
    </row>
    <row r="767" spans="1:2">
      <c r="A767" s="655" t="s">
        <v>2737</v>
      </c>
      <c r="B767" s="656"/>
    </row>
    <row r="768" spans="1:2">
      <c r="A768" s="655" t="s">
        <v>2738</v>
      </c>
      <c r="B768" s="656"/>
    </row>
    <row r="769" spans="1:2">
      <c r="A769" s="655" t="s">
        <v>2739</v>
      </c>
      <c r="B769" s="656"/>
    </row>
    <row r="770" spans="1:2">
      <c r="A770" s="655" t="s">
        <v>847</v>
      </c>
      <c r="B770" s="656"/>
    </row>
    <row r="771" spans="1:2">
      <c r="A771" s="655" t="s">
        <v>2740</v>
      </c>
      <c r="B771" s="656"/>
    </row>
    <row r="772" spans="1:2">
      <c r="A772" s="655" t="s">
        <v>2741</v>
      </c>
      <c r="B772" s="656"/>
    </row>
    <row r="773" spans="1:2">
      <c r="A773" s="655" t="s">
        <v>2742</v>
      </c>
      <c r="B773" s="656"/>
    </row>
    <row r="774" spans="1:2">
      <c r="A774" s="655" t="s">
        <v>2743</v>
      </c>
      <c r="B774" s="656"/>
    </row>
    <row r="775" spans="1:2">
      <c r="A775" s="655" t="s">
        <v>2744</v>
      </c>
      <c r="B775" s="656"/>
    </row>
    <row r="776" spans="1:2">
      <c r="A776" s="655" t="s">
        <v>2745</v>
      </c>
      <c r="B776" s="656"/>
    </row>
    <row r="777" spans="1:2">
      <c r="A777" s="655" t="s">
        <v>2746</v>
      </c>
      <c r="B777" s="656"/>
    </row>
    <row r="778" spans="1:2">
      <c r="A778" s="655" t="s">
        <v>2747</v>
      </c>
      <c r="B778" s="656"/>
    </row>
    <row r="779" spans="1:2">
      <c r="A779" s="655" t="s">
        <v>2748</v>
      </c>
      <c r="B779" s="656"/>
    </row>
    <row r="780" spans="1:2">
      <c r="A780" s="655" t="s">
        <v>2749</v>
      </c>
      <c r="B780" s="656"/>
    </row>
    <row r="781" spans="1:2">
      <c r="A781" s="655" t="s">
        <v>2750</v>
      </c>
      <c r="B781" s="656"/>
    </row>
    <row r="782" spans="1:2">
      <c r="A782" s="655" t="s">
        <v>2751</v>
      </c>
      <c r="B782" s="656"/>
    </row>
    <row r="783" spans="1:2">
      <c r="A783" s="655" t="s">
        <v>2752</v>
      </c>
      <c r="B783" s="656"/>
    </row>
    <row r="784" spans="1:2">
      <c r="A784" s="655" t="s">
        <v>2753</v>
      </c>
      <c r="B784" s="656"/>
    </row>
    <row r="785" spans="1:2">
      <c r="A785" s="655" t="s">
        <v>2754</v>
      </c>
      <c r="B785" s="656"/>
    </row>
    <row r="786" spans="1:2">
      <c r="A786" s="655" t="s">
        <v>2350</v>
      </c>
      <c r="B786" s="656">
        <v>208</v>
      </c>
    </row>
    <row r="787" spans="1:2">
      <c r="A787" s="655" t="s">
        <v>848</v>
      </c>
      <c r="B787" s="656"/>
    </row>
    <row r="788" spans="1:2">
      <c r="A788" s="655" t="s">
        <v>849</v>
      </c>
      <c r="B788" s="656">
        <v>208</v>
      </c>
    </row>
    <row r="789" spans="1:2">
      <c r="A789" s="655" t="s">
        <v>2755</v>
      </c>
      <c r="B789" s="656"/>
    </row>
    <row r="790" spans="1:2">
      <c r="A790" s="655" t="s">
        <v>2756</v>
      </c>
      <c r="B790" s="656"/>
    </row>
    <row r="791" spans="1:2">
      <c r="A791" s="655" t="s">
        <v>850</v>
      </c>
      <c r="B791" s="656"/>
    </row>
    <row r="792" spans="1:2">
      <c r="A792" s="655" t="s">
        <v>2757</v>
      </c>
      <c r="B792" s="656"/>
    </row>
    <row r="793" spans="1:2">
      <c r="A793" s="655" t="s">
        <v>2758</v>
      </c>
      <c r="B793" s="656"/>
    </row>
    <row r="794" spans="1:2">
      <c r="A794" s="655" t="s">
        <v>2352</v>
      </c>
      <c r="B794" s="656"/>
    </row>
    <row r="795" spans="1:2">
      <c r="A795" s="655" t="s">
        <v>611</v>
      </c>
      <c r="B795" s="656"/>
    </row>
    <row r="796" spans="1:2">
      <c r="A796" s="655" t="s">
        <v>612</v>
      </c>
      <c r="B796" s="656"/>
    </row>
    <row r="797" spans="1:2">
      <c r="A797" s="655" t="s">
        <v>621</v>
      </c>
      <c r="B797" s="656"/>
    </row>
    <row r="798" spans="1:2">
      <c r="A798" s="655" t="s">
        <v>2759</v>
      </c>
      <c r="B798" s="656"/>
    </row>
    <row r="799" spans="1:2">
      <c r="A799" s="655" t="s">
        <v>2760</v>
      </c>
      <c r="B799" s="656"/>
    </row>
    <row r="800" spans="1:2">
      <c r="A800" s="655" t="s">
        <v>2761</v>
      </c>
      <c r="B800" s="656"/>
    </row>
    <row r="801" spans="1:2">
      <c r="A801" s="655" t="s">
        <v>2762</v>
      </c>
      <c r="B801" s="656"/>
    </row>
    <row r="802" spans="1:2">
      <c r="A802" s="655" t="s">
        <v>2763</v>
      </c>
      <c r="B802" s="656"/>
    </row>
    <row r="803" spans="1:2">
      <c r="A803" s="655" t="s">
        <v>2764</v>
      </c>
      <c r="B803" s="656"/>
    </row>
    <row r="804" spans="1:2">
      <c r="A804" s="655" t="s">
        <v>2765</v>
      </c>
      <c r="B804" s="656"/>
    </row>
    <row r="805" spans="1:2">
      <c r="A805" s="655" t="s">
        <v>640</v>
      </c>
      <c r="B805" s="656"/>
    </row>
    <row r="806" spans="1:2">
      <c r="A806" s="655" t="s">
        <v>2766</v>
      </c>
      <c r="B806" s="656"/>
    </row>
    <row r="807" spans="1:2">
      <c r="A807" s="655" t="s">
        <v>619</v>
      </c>
      <c r="B807" s="656"/>
    </row>
    <row r="808" spans="1:2">
      <c r="A808" s="655" t="s">
        <v>851</v>
      </c>
      <c r="B808" s="656"/>
    </row>
    <row r="809" spans="1:2">
      <c r="A809" s="655" t="s">
        <v>454</v>
      </c>
      <c r="B809" s="656">
        <v>1730</v>
      </c>
    </row>
    <row r="810" spans="1:2">
      <c r="A810" s="655" t="s">
        <v>2767</v>
      </c>
      <c r="B810" s="656">
        <v>10894</v>
      </c>
    </row>
    <row r="811" spans="1:2">
      <c r="A811" s="655" t="s">
        <v>2768</v>
      </c>
      <c r="B811" s="656">
        <v>2110</v>
      </c>
    </row>
    <row r="812" spans="1:2">
      <c r="A812" s="655" t="s">
        <v>2769</v>
      </c>
      <c r="B812" s="656">
        <v>2110</v>
      </c>
    </row>
    <row r="813" spans="1:2">
      <c r="A813" s="655" t="s">
        <v>2770</v>
      </c>
      <c r="B813" s="656"/>
    </row>
    <row r="814" spans="1:2">
      <c r="A814" s="655" t="s">
        <v>2771</v>
      </c>
      <c r="B814" s="656"/>
    </row>
    <row r="815" spans="1:2">
      <c r="A815" s="655" t="s">
        <v>2772</v>
      </c>
      <c r="B815" s="656"/>
    </row>
    <row r="816" spans="1:2">
      <c r="A816" s="655" t="s">
        <v>2773</v>
      </c>
      <c r="B816" s="656"/>
    </row>
    <row r="817" spans="1:2">
      <c r="A817" s="655" t="s">
        <v>2774</v>
      </c>
      <c r="B817" s="656"/>
    </row>
    <row r="818" spans="1:2">
      <c r="A818" s="655" t="s">
        <v>2775</v>
      </c>
      <c r="B818" s="656"/>
    </row>
    <row r="819" spans="1:2">
      <c r="A819" s="655" t="s">
        <v>2776</v>
      </c>
      <c r="B819" s="656"/>
    </row>
    <row r="820" spans="1:2">
      <c r="A820" s="655" t="s">
        <v>2777</v>
      </c>
      <c r="B820" s="656"/>
    </row>
    <row r="821" spans="1:2">
      <c r="A821" s="655" t="s">
        <v>2778</v>
      </c>
      <c r="B821" s="656"/>
    </row>
    <row r="822" spans="1:2">
      <c r="A822" s="655" t="s">
        <v>2779</v>
      </c>
      <c r="B822" s="656"/>
    </row>
    <row r="823" spans="1:2">
      <c r="A823" s="655" t="s">
        <v>852</v>
      </c>
      <c r="B823" s="656"/>
    </row>
    <row r="824" spans="1:2">
      <c r="A824" s="655" t="s">
        <v>2780</v>
      </c>
      <c r="B824" s="656">
        <v>2960</v>
      </c>
    </row>
    <row r="825" spans="1:2">
      <c r="A825" s="655" t="s">
        <v>2781</v>
      </c>
      <c r="B825" s="656">
        <v>360</v>
      </c>
    </row>
    <row r="826" spans="1:2">
      <c r="A826" s="655" t="s">
        <v>2782</v>
      </c>
      <c r="B826" s="656">
        <v>2600</v>
      </c>
    </row>
    <row r="827" spans="1:2">
      <c r="A827" s="655" t="s">
        <v>2783</v>
      </c>
      <c r="B827" s="656">
        <v>5062</v>
      </c>
    </row>
    <row r="828" spans="1:2">
      <c r="A828" s="655" t="s">
        <v>2784</v>
      </c>
      <c r="B828" s="656"/>
    </row>
    <row r="829" spans="1:2">
      <c r="A829" s="655" t="s">
        <v>853</v>
      </c>
      <c r="B829" s="656">
        <v>762</v>
      </c>
    </row>
    <row r="830" spans="1:2">
      <c r="A830" s="655" t="s">
        <v>2785</v>
      </c>
      <c r="B830" s="656">
        <v>39211</v>
      </c>
    </row>
    <row r="831" spans="1:2">
      <c r="A831" s="655" t="s">
        <v>2786</v>
      </c>
      <c r="B831" s="656">
        <v>6545</v>
      </c>
    </row>
    <row r="832" spans="1:2">
      <c r="A832" s="655" t="s">
        <v>2769</v>
      </c>
      <c r="B832" s="656">
        <v>1968</v>
      </c>
    </row>
    <row r="833" spans="1:2">
      <c r="A833" s="655" t="s">
        <v>2770</v>
      </c>
      <c r="B833" s="656"/>
    </row>
    <row r="834" spans="1:2">
      <c r="A834" s="655" t="s">
        <v>2771</v>
      </c>
      <c r="B834" s="656"/>
    </row>
    <row r="835" spans="1:2">
      <c r="A835" s="655" t="s">
        <v>2787</v>
      </c>
      <c r="B835" s="656">
        <v>526</v>
      </c>
    </row>
    <row r="836" spans="1:2">
      <c r="A836" s="655" t="s">
        <v>2788</v>
      </c>
      <c r="B836" s="656"/>
    </row>
    <row r="837" spans="1:2">
      <c r="A837" s="655" t="s">
        <v>2789</v>
      </c>
      <c r="B837" s="656"/>
    </row>
    <row r="838" spans="1:2">
      <c r="A838" s="655" t="s">
        <v>2358</v>
      </c>
      <c r="B838" s="656"/>
    </row>
    <row r="839" spans="1:2">
      <c r="A839" s="655" t="s">
        <v>2790</v>
      </c>
      <c r="B839" s="656"/>
    </row>
    <row r="840" spans="1:2">
      <c r="A840" s="655" t="s">
        <v>2360</v>
      </c>
      <c r="B840" s="656"/>
    </row>
    <row r="841" spans="1:2">
      <c r="A841" s="655" t="s">
        <v>2791</v>
      </c>
      <c r="B841" s="656"/>
    </row>
    <row r="842" spans="1:2">
      <c r="A842" s="655" t="s">
        <v>2792</v>
      </c>
      <c r="B842" s="656"/>
    </row>
    <row r="843" spans="1:2">
      <c r="A843" s="655" t="s">
        <v>2793</v>
      </c>
      <c r="B843" s="656"/>
    </row>
    <row r="844" spans="1:2">
      <c r="A844" s="655" t="s">
        <v>2794</v>
      </c>
      <c r="B844" s="656"/>
    </row>
    <row r="845" spans="1:2">
      <c r="A845" s="655" t="s">
        <v>2362</v>
      </c>
      <c r="B845" s="656"/>
    </row>
    <row r="846" spans="1:2">
      <c r="A846" s="655" t="s">
        <v>2795</v>
      </c>
      <c r="B846" s="656"/>
    </row>
    <row r="847" spans="1:2">
      <c r="A847" s="655" t="s">
        <v>2796</v>
      </c>
      <c r="B847" s="656"/>
    </row>
    <row r="848" spans="1:2">
      <c r="A848" s="655" t="s">
        <v>2797</v>
      </c>
      <c r="B848" s="656"/>
    </row>
    <row r="849" spans="1:2">
      <c r="A849" s="655" t="s">
        <v>2798</v>
      </c>
      <c r="B849" s="656"/>
    </row>
    <row r="850" spans="1:2">
      <c r="A850" s="655" t="s">
        <v>2799</v>
      </c>
      <c r="B850" s="656"/>
    </row>
    <row r="851" spans="1:2">
      <c r="A851" s="655" t="s">
        <v>2800</v>
      </c>
      <c r="B851" s="656"/>
    </row>
    <row r="852" spans="1:2">
      <c r="A852" s="655" t="s">
        <v>2801</v>
      </c>
      <c r="B852" s="656"/>
    </row>
    <row r="853" spans="1:2">
      <c r="A853" s="655" t="s">
        <v>2802</v>
      </c>
      <c r="B853" s="656"/>
    </row>
    <row r="854" spans="1:2">
      <c r="A854" s="655" t="s">
        <v>2364</v>
      </c>
      <c r="B854" s="656"/>
    </row>
    <row r="855" spans="1:2">
      <c r="A855" s="655" t="s">
        <v>2366</v>
      </c>
      <c r="B855" s="656">
        <v>2</v>
      </c>
    </row>
    <row r="856" spans="1:2">
      <c r="A856" s="655" t="s">
        <v>2368</v>
      </c>
      <c r="B856" s="656">
        <v>4049</v>
      </c>
    </row>
    <row r="857" spans="1:2">
      <c r="A857" s="655" t="s">
        <v>2803</v>
      </c>
      <c r="B857" s="656">
        <v>12591</v>
      </c>
    </row>
    <row r="858" spans="1:2">
      <c r="A858" s="655" t="s">
        <v>2769</v>
      </c>
      <c r="B858" s="656">
        <v>953</v>
      </c>
    </row>
    <row r="859" spans="1:2">
      <c r="A859" s="655" t="s">
        <v>2770</v>
      </c>
      <c r="B859" s="656"/>
    </row>
    <row r="860" spans="1:2">
      <c r="A860" s="655" t="s">
        <v>2771</v>
      </c>
      <c r="B860" s="656"/>
    </row>
    <row r="861" spans="1:2">
      <c r="A861" s="655" t="s">
        <v>2804</v>
      </c>
      <c r="B861" s="656">
        <v>1053</v>
      </c>
    </row>
    <row r="862" spans="1:2">
      <c r="A862" s="655" t="s">
        <v>2805</v>
      </c>
      <c r="B862" s="656"/>
    </row>
    <row r="863" spans="1:2">
      <c r="A863" s="655" t="s">
        <v>2806</v>
      </c>
      <c r="B863" s="656"/>
    </row>
    <row r="864" spans="1:2">
      <c r="A864" s="655" t="s">
        <v>2807</v>
      </c>
      <c r="B864" s="656"/>
    </row>
    <row r="865" spans="1:2">
      <c r="A865" s="655" t="s">
        <v>2808</v>
      </c>
      <c r="B865" s="656"/>
    </row>
    <row r="866" spans="1:2">
      <c r="A866" s="655" t="s">
        <v>2809</v>
      </c>
      <c r="B866" s="656"/>
    </row>
    <row r="867" spans="1:2">
      <c r="A867" s="655" t="s">
        <v>2810</v>
      </c>
      <c r="B867" s="656"/>
    </row>
    <row r="868" spans="1:2">
      <c r="A868" s="655" t="s">
        <v>2811</v>
      </c>
      <c r="B868" s="656"/>
    </row>
    <row r="869" spans="1:2">
      <c r="A869" s="655" t="s">
        <v>2812</v>
      </c>
      <c r="B869" s="656"/>
    </row>
    <row r="870" spans="1:2">
      <c r="A870" s="655" t="s">
        <v>2813</v>
      </c>
      <c r="B870" s="656"/>
    </row>
    <row r="871" spans="1:2">
      <c r="A871" s="655" t="s">
        <v>2814</v>
      </c>
      <c r="B871" s="656"/>
    </row>
    <row r="872" spans="1:2">
      <c r="A872" s="655" t="s">
        <v>2815</v>
      </c>
      <c r="B872" s="656"/>
    </row>
    <row r="873" spans="1:2">
      <c r="A873" s="655" t="s">
        <v>2816</v>
      </c>
      <c r="B873" s="656"/>
    </row>
    <row r="874" spans="1:2">
      <c r="A874" s="655" t="s">
        <v>2817</v>
      </c>
      <c r="B874" s="656"/>
    </row>
    <row r="875" spans="1:2">
      <c r="A875" s="655" t="s">
        <v>2818</v>
      </c>
      <c r="B875" s="656"/>
    </row>
    <row r="876" spans="1:2">
      <c r="A876" s="655" t="s">
        <v>2819</v>
      </c>
      <c r="B876" s="656"/>
    </row>
    <row r="877" spans="1:2">
      <c r="A877" s="655" t="s">
        <v>2820</v>
      </c>
      <c r="B877" s="656"/>
    </row>
    <row r="878" spans="1:2">
      <c r="A878" s="655" t="s">
        <v>2821</v>
      </c>
      <c r="B878" s="656"/>
    </row>
    <row r="879" spans="1:2">
      <c r="A879" s="655" t="s">
        <v>2822</v>
      </c>
      <c r="B879" s="656"/>
    </row>
    <row r="880" spans="1:2">
      <c r="A880" s="655" t="s">
        <v>2823</v>
      </c>
      <c r="B880" s="656"/>
    </row>
    <row r="881" spans="1:2">
      <c r="A881" s="655" t="s">
        <v>2824</v>
      </c>
      <c r="B881" s="656"/>
    </row>
    <row r="882" spans="1:2">
      <c r="A882" s="655" t="s">
        <v>2825</v>
      </c>
      <c r="B882" s="656"/>
    </row>
    <row r="883" spans="1:2">
      <c r="A883" s="655" t="s">
        <v>2826</v>
      </c>
      <c r="B883" s="656"/>
    </row>
    <row r="884" spans="1:2">
      <c r="A884" s="655" t="s">
        <v>2372</v>
      </c>
      <c r="B884" s="656">
        <v>10585</v>
      </c>
    </row>
    <row r="885" spans="1:2">
      <c r="A885" s="655" t="s">
        <v>2827</v>
      </c>
      <c r="B885" s="656">
        <v>9839</v>
      </c>
    </row>
    <row r="886" spans="1:2">
      <c r="A886" s="655" t="s">
        <v>2769</v>
      </c>
      <c r="B886" s="656">
        <v>2336</v>
      </c>
    </row>
    <row r="887" spans="1:2">
      <c r="A887" s="655" t="s">
        <v>2770</v>
      </c>
      <c r="B887" s="656"/>
    </row>
    <row r="888" spans="1:2">
      <c r="A888" s="655" t="s">
        <v>2771</v>
      </c>
      <c r="B888" s="656"/>
    </row>
    <row r="889" spans="1:2">
      <c r="A889" s="655" t="s">
        <v>2828</v>
      </c>
      <c r="B889" s="656"/>
    </row>
    <row r="890" spans="1:2">
      <c r="A890" s="655" t="s">
        <v>2378</v>
      </c>
      <c r="B890" s="656">
        <v>3972</v>
      </c>
    </row>
    <row r="891" spans="1:2">
      <c r="A891" s="655" t="s">
        <v>2380</v>
      </c>
      <c r="B891" s="656"/>
    </row>
    <row r="892" spans="1:2">
      <c r="A892" s="655" t="s">
        <v>2829</v>
      </c>
      <c r="B892" s="656"/>
    </row>
    <row r="893" spans="1:2">
      <c r="A893" s="655" t="s">
        <v>2830</v>
      </c>
      <c r="B893" s="656"/>
    </row>
    <row r="894" spans="1:2">
      <c r="A894" s="655" t="s">
        <v>2831</v>
      </c>
      <c r="B894" s="656"/>
    </row>
    <row r="895" spans="1:2">
      <c r="A895" s="655" t="s">
        <v>2832</v>
      </c>
      <c r="B895" s="656"/>
    </row>
    <row r="896" spans="1:2">
      <c r="A896" s="655" t="s">
        <v>2833</v>
      </c>
      <c r="B896" s="656"/>
    </row>
    <row r="897" spans="1:2">
      <c r="A897" s="655" t="s">
        <v>2834</v>
      </c>
      <c r="B897" s="656"/>
    </row>
    <row r="898" spans="1:2">
      <c r="A898" s="655" t="s">
        <v>2835</v>
      </c>
      <c r="B898" s="656"/>
    </row>
    <row r="899" spans="1:2">
      <c r="A899" s="655" t="s">
        <v>2836</v>
      </c>
      <c r="B899" s="656">
        <v>33</v>
      </c>
    </row>
    <row r="900" spans="1:2">
      <c r="A900" s="655" t="s">
        <v>2837</v>
      </c>
      <c r="B900" s="656"/>
    </row>
    <row r="901" spans="1:2">
      <c r="A901" s="655" t="s">
        <v>2838</v>
      </c>
      <c r="B901" s="656"/>
    </row>
    <row r="902" spans="1:2">
      <c r="A902" s="655" t="s">
        <v>2839</v>
      </c>
      <c r="B902" s="656"/>
    </row>
    <row r="903" spans="1:2">
      <c r="A903" s="655" t="s">
        <v>2840</v>
      </c>
      <c r="B903" s="656"/>
    </row>
    <row r="904" spans="1:2">
      <c r="A904" s="655" t="s">
        <v>2841</v>
      </c>
      <c r="B904" s="656"/>
    </row>
    <row r="905" spans="1:2">
      <c r="A905" s="655" t="s">
        <v>2842</v>
      </c>
      <c r="B905" s="656"/>
    </row>
    <row r="906" spans="1:2">
      <c r="A906" s="655" t="s">
        <v>2843</v>
      </c>
      <c r="B906" s="656"/>
    </row>
    <row r="907" spans="1:2">
      <c r="A907" s="655" t="s">
        <v>2844</v>
      </c>
      <c r="B907" s="656"/>
    </row>
    <row r="908" spans="1:2">
      <c r="A908" s="655" t="s">
        <v>2820</v>
      </c>
      <c r="B908" s="656"/>
    </row>
    <row r="909" spans="1:2">
      <c r="A909" s="655" t="s">
        <v>2384</v>
      </c>
      <c r="B909" s="656"/>
    </row>
    <row r="910" spans="1:2">
      <c r="A910" s="655" t="s">
        <v>2845</v>
      </c>
      <c r="B910" s="656"/>
    </row>
    <row r="911" spans="1:2">
      <c r="A911" s="655" t="s">
        <v>2386</v>
      </c>
      <c r="B911" s="656">
        <v>3498</v>
      </c>
    </row>
    <row r="912" spans="1:2">
      <c r="A912" s="655" t="s">
        <v>2846</v>
      </c>
      <c r="B912" s="656"/>
    </row>
    <row r="913" spans="1:2">
      <c r="A913" s="655" t="s">
        <v>2769</v>
      </c>
      <c r="B913" s="656"/>
    </row>
    <row r="914" spans="1:2">
      <c r="A914" s="655" t="s">
        <v>2770</v>
      </c>
      <c r="B914" s="656"/>
    </row>
    <row r="915" spans="1:2">
      <c r="A915" s="655" t="s">
        <v>2771</v>
      </c>
      <c r="B915" s="656"/>
    </row>
    <row r="916" spans="1:2">
      <c r="A916" s="655" t="s">
        <v>2847</v>
      </c>
      <c r="B916" s="656"/>
    </row>
    <row r="917" spans="1:2">
      <c r="A917" s="655" t="s">
        <v>2848</v>
      </c>
      <c r="B917" s="656"/>
    </row>
    <row r="918" spans="1:2">
      <c r="A918" s="655" t="s">
        <v>2849</v>
      </c>
      <c r="B918" s="656"/>
    </row>
    <row r="919" spans="1:2">
      <c r="A919" s="655" t="s">
        <v>2850</v>
      </c>
      <c r="B919" s="656"/>
    </row>
    <row r="920" spans="1:2">
      <c r="A920" s="655" t="s">
        <v>2851</v>
      </c>
      <c r="B920" s="656"/>
    </row>
    <row r="921" spans="1:2">
      <c r="A921" s="655" t="s">
        <v>2852</v>
      </c>
      <c r="B921" s="656"/>
    </row>
    <row r="922" spans="1:2">
      <c r="A922" s="655" t="s">
        <v>2853</v>
      </c>
      <c r="B922" s="656"/>
    </row>
    <row r="923" spans="1:2">
      <c r="A923" s="655" t="s">
        <v>2854</v>
      </c>
      <c r="B923" s="656">
        <v>8584</v>
      </c>
    </row>
    <row r="924" spans="1:2">
      <c r="A924" s="655" t="s">
        <v>2769</v>
      </c>
      <c r="B924" s="656">
        <v>239</v>
      </c>
    </row>
    <row r="925" spans="1:2">
      <c r="A925" s="655" t="s">
        <v>2770</v>
      </c>
      <c r="B925" s="656"/>
    </row>
    <row r="926" spans="1:2">
      <c r="A926" s="655" t="s">
        <v>2771</v>
      </c>
      <c r="B926" s="656"/>
    </row>
    <row r="927" spans="1:2">
      <c r="A927" s="655" t="s">
        <v>2855</v>
      </c>
      <c r="B927" s="656">
        <v>2429</v>
      </c>
    </row>
    <row r="928" spans="1:2">
      <c r="A928" s="655" t="s">
        <v>2856</v>
      </c>
      <c r="B928" s="656"/>
    </row>
    <row r="929" spans="1:2">
      <c r="A929" s="655" t="s">
        <v>2857</v>
      </c>
      <c r="B929" s="656"/>
    </row>
    <row r="930" spans="1:2">
      <c r="A930" s="655" t="s">
        <v>2858</v>
      </c>
      <c r="B930" s="656"/>
    </row>
    <row r="931" spans="1:2">
      <c r="A931" s="655" t="s">
        <v>2859</v>
      </c>
      <c r="B931" s="656"/>
    </row>
    <row r="932" spans="1:2">
      <c r="A932" s="655" t="s">
        <v>2860</v>
      </c>
      <c r="B932" s="656"/>
    </row>
    <row r="933" spans="1:2">
      <c r="A933" s="655" t="s">
        <v>2390</v>
      </c>
      <c r="B933" s="656">
        <v>5916</v>
      </c>
    </row>
    <row r="934" spans="1:2">
      <c r="A934" s="655" t="s">
        <v>2861</v>
      </c>
      <c r="B934" s="656">
        <v>1652</v>
      </c>
    </row>
    <row r="935" spans="1:2">
      <c r="A935" s="655" t="s">
        <v>2862</v>
      </c>
      <c r="B935" s="656"/>
    </row>
    <row r="936" spans="1:2">
      <c r="A936" s="655" t="s">
        <v>2863</v>
      </c>
      <c r="B936" s="656"/>
    </row>
    <row r="937" spans="1:2">
      <c r="A937" s="655" t="s">
        <v>2396</v>
      </c>
      <c r="B937" s="656"/>
    </row>
    <row r="938" spans="1:2">
      <c r="A938" s="655" t="s">
        <v>2864</v>
      </c>
      <c r="B938" s="656"/>
    </row>
    <row r="939" spans="1:2">
      <c r="A939" s="655" t="s">
        <v>2865</v>
      </c>
      <c r="B939" s="656">
        <v>1652</v>
      </c>
    </row>
    <row r="940" spans="1:2">
      <c r="A940" s="655" t="s">
        <v>2866</v>
      </c>
      <c r="B940" s="656"/>
    </row>
    <row r="941" spans="1:2">
      <c r="A941" s="655" t="s">
        <v>2867</v>
      </c>
      <c r="B941" s="656"/>
    </row>
    <row r="942" spans="1:2">
      <c r="A942" s="655" t="s">
        <v>2868</v>
      </c>
      <c r="B942" s="656"/>
    </row>
    <row r="943" spans="1:2">
      <c r="A943" s="655" t="s">
        <v>2869</v>
      </c>
      <c r="B943" s="656"/>
    </row>
    <row r="944" spans="1:2">
      <c r="A944" s="655" t="s">
        <v>2870</v>
      </c>
      <c r="B944" s="656"/>
    </row>
    <row r="945" spans="1:2">
      <c r="A945" s="655" t="s">
        <v>2871</v>
      </c>
      <c r="B945" s="656"/>
    </row>
    <row r="946" spans="1:2">
      <c r="A946" s="655" t="s">
        <v>2400</v>
      </c>
      <c r="B946" s="656"/>
    </row>
    <row r="947" spans="1:2">
      <c r="A947" s="655" t="s">
        <v>2872</v>
      </c>
      <c r="B947" s="656"/>
    </row>
    <row r="948" spans="1:2">
      <c r="A948" s="655" t="s">
        <v>2873</v>
      </c>
      <c r="B948" s="656"/>
    </row>
    <row r="949" spans="1:2">
      <c r="A949" s="655" t="s">
        <v>2874</v>
      </c>
      <c r="B949" s="656"/>
    </row>
    <row r="950" spans="1:2">
      <c r="A950" s="655" t="s">
        <v>2875</v>
      </c>
      <c r="B950" s="656"/>
    </row>
    <row r="951" spans="1:2">
      <c r="A951" s="655" t="s">
        <v>2876</v>
      </c>
      <c r="B951" s="656"/>
    </row>
    <row r="952" spans="1:2">
      <c r="A952" s="655" t="s">
        <v>2877</v>
      </c>
      <c r="B952" s="656"/>
    </row>
    <row r="953" spans="1:2">
      <c r="A953" s="655" t="s">
        <v>2406</v>
      </c>
      <c r="B953" s="656"/>
    </row>
    <row r="954" spans="1:2">
      <c r="A954" s="655" t="s">
        <v>2878</v>
      </c>
      <c r="B954" s="656"/>
    </row>
    <row r="955" spans="1:2">
      <c r="A955" s="655" t="s">
        <v>2879</v>
      </c>
      <c r="B955" s="656"/>
    </row>
    <row r="956" spans="1:2">
      <c r="A956" s="655" t="s">
        <v>2880</v>
      </c>
      <c r="B956" s="656"/>
    </row>
    <row r="957" spans="1:2">
      <c r="A957" s="655" t="s">
        <v>2881</v>
      </c>
      <c r="B957" s="656"/>
    </row>
    <row r="958" spans="1:2">
      <c r="A958" s="655" t="s">
        <v>2882</v>
      </c>
      <c r="B958" s="656"/>
    </row>
    <row r="959" spans="1:2">
      <c r="A959" s="655" t="s">
        <v>2883</v>
      </c>
      <c r="B959" s="656"/>
    </row>
    <row r="960" spans="1:2">
      <c r="A960" s="655" t="s">
        <v>2884</v>
      </c>
      <c r="B960" s="656"/>
    </row>
    <row r="961" spans="1:2">
      <c r="A961" s="655" t="s">
        <v>2885</v>
      </c>
      <c r="B961" s="656">
        <v>7994</v>
      </c>
    </row>
    <row r="962" spans="1:2">
      <c r="A962" s="655" t="s">
        <v>2886</v>
      </c>
      <c r="B962" s="656">
        <v>7994</v>
      </c>
    </row>
    <row r="963" spans="1:2">
      <c r="A963" s="655" t="s">
        <v>2769</v>
      </c>
      <c r="B963" s="656">
        <v>1049</v>
      </c>
    </row>
    <row r="964" spans="1:2">
      <c r="A964" s="655" t="s">
        <v>2770</v>
      </c>
      <c r="B964" s="656"/>
    </row>
    <row r="965" spans="1:2">
      <c r="A965" s="655" t="s">
        <v>2771</v>
      </c>
      <c r="B965" s="656"/>
    </row>
    <row r="966" spans="1:2">
      <c r="A966" s="655" t="s">
        <v>2887</v>
      </c>
      <c r="B966" s="656"/>
    </row>
    <row r="967" spans="1:2">
      <c r="A967" s="655" t="s">
        <v>2888</v>
      </c>
      <c r="B967" s="656"/>
    </row>
    <row r="968" spans="1:2">
      <c r="A968" s="655" t="s">
        <v>2889</v>
      </c>
      <c r="B968" s="656"/>
    </row>
    <row r="969" spans="1:2">
      <c r="A969" s="655" t="s">
        <v>2890</v>
      </c>
      <c r="B969" s="656"/>
    </row>
    <row r="970" spans="1:2">
      <c r="A970" s="655" t="s">
        <v>2891</v>
      </c>
      <c r="B970" s="656"/>
    </row>
    <row r="971" spans="1:2">
      <c r="A971" s="655" t="s">
        <v>2892</v>
      </c>
      <c r="B971" s="656"/>
    </row>
    <row r="972" spans="1:2">
      <c r="A972" s="655" t="s">
        <v>2893</v>
      </c>
      <c r="B972" s="656"/>
    </row>
    <row r="973" spans="1:2">
      <c r="A973" s="655" t="s">
        <v>2894</v>
      </c>
      <c r="B973" s="656"/>
    </row>
    <row r="974" spans="1:2">
      <c r="A974" s="655" t="s">
        <v>2440</v>
      </c>
      <c r="B974" s="656"/>
    </row>
    <row r="975" spans="1:2">
      <c r="A975" s="655" t="s">
        <v>2895</v>
      </c>
      <c r="B975" s="656"/>
    </row>
    <row r="976" spans="1:2">
      <c r="A976" s="655" t="s">
        <v>2896</v>
      </c>
      <c r="B976" s="656"/>
    </row>
    <row r="977" spans="1:2">
      <c r="A977" s="655" t="s">
        <v>2897</v>
      </c>
      <c r="B977" s="656"/>
    </row>
    <row r="978" spans="1:2">
      <c r="A978" s="655" t="s">
        <v>2898</v>
      </c>
      <c r="B978" s="656"/>
    </row>
    <row r="979" spans="1:2">
      <c r="A979" s="655" t="s">
        <v>2899</v>
      </c>
      <c r="B979" s="656"/>
    </row>
    <row r="980" spans="1:2">
      <c r="A980" s="655" t="s">
        <v>2900</v>
      </c>
      <c r="B980" s="656"/>
    </row>
    <row r="981" spans="1:2">
      <c r="A981" s="655" t="s">
        <v>2901</v>
      </c>
      <c r="B981" s="656"/>
    </row>
    <row r="982" spans="1:2">
      <c r="A982" s="655" t="s">
        <v>2902</v>
      </c>
      <c r="B982" s="656"/>
    </row>
    <row r="983" spans="1:2">
      <c r="A983" s="655" t="s">
        <v>2903</v>
      </c>
      <c r="B983" s="656"/>
    </row>
    <row r="984" spans="1:2">
      <c r="A984" s="655" t="s">
        <v>2413</v>
      </c>
      <c r="B984" s="656">
        <v>6945</v>
      </c>
    </row>
    <row r="985" spans="1:2">
      <c r="A985" s="655" t="s">
        <v>2904</v>
      </c>
      <c r="B985" s="656"/>
    </row>
    <row r="986" spans="1:2">
      <c r="A986" s="655" t="s">
        <v>2769</v>
      </c>
      <c r="B986" s="656"/>
    </row>
    <row r="987" spans="1:2">
      <c r="A987" s="655" t="s">
        <v>2770</v>
      </c>
      <c r="B987" s="656"/>
    </row>
    <row r="988" spans="1:2">
      <c r="A988" s="655" t="s">
        <v>2771</v>
      </c>
      <c r="B988" s="656"/>
    </row>
    <row r="989" spans="1:2">
      <c r="A989" s="655" t="s">
        <v>2905</v>
      </c>
      <c r="B989" s="656"/>
    </row>
    <row r="990" spans="1:2">
      <c r="A990" s="655" t="s">
        <v>2906</v>
      </c>
      <c r="B990" s="656"/>
    </row>
    <row r="991" spans="1:2">
      <c r="A991" s="655" t="s">
        <v>2907</v>
      </c>
      <c r="B991" s="656"/>
    </row>
    <row r="992" spans="1:2">
      <c r="A992" s="655" t="s">
        <v>2908</v>
      </c>
      <c r="B992" s="656"/>
    </row>
    <row r="993" spans="1:2">
      <c r="A993" s="655" t="s">
        <v>2909</v>
      </c>
      <c r="B993" s="656"/>
    </row>
    <row r="994" spans="1:2">
      <c r="A994" s="655" t="s">
        <v>2910</v>
      </c>
      <c r="B994" s="656"/>
    </row>
    <row r="995" spans="1:2">
      <c r="A995" s="655" t="s">
        <v>2911</v>
      </c>
      <c r="B995" s="656"/>
    </row>
    <row r="996" spans="1:2">
      <c r="A996" s="655" t="s">
        <v>2769</v>
      </c>
      <c r="B996" s="656"/>
    </row>
    <row r="997" spans="1:2">
      <c r="A997" s="655" t="s">
        <v>2770</v>
      </c>
      <c r="B997" s="656"/>
    </row>
    <row r="998" spans="1:2">
      <c r="A998" s="655" t="s">
        <v>2771</v>
      </c>
      <c r="B998" s="656"/>
    </row>
    <row r="999" spans="1:2">
      <c r="A999" s="655" t="s">
        <v>2912</v>
      </c>
      <c r="B999" s="656"/>
    </row>
    <row r="1000" spans="1:2">
      <c r="A1000" s="655" t="s">
        <v>2913</v>
      </c>
      <c r="B1000" s="656"/>
    </row>
    <row r="1001" spans="1:2">
      <c r="A1001" s="655" t="s">
        <v>2914</v>
      </c>
      <c r="B1001" s="656"/>
    </row>
    <row r="1002" spans="1:2">
      <c r="A1002" s="655" t="s">
        <v>2915</v>
      </c>
      <c r="B1002" s="656"/>
    </row>
    <row r="1003" spans="1:2">
      <c r="A1003" s="655" t="s">
        <v>2916</v>
      </c>
      <c r="B1003" s="656"/>
    </row>
    <row r="1004" spans="1:2">
      <c r="A1004" s="655" t="s">
        <v>2917</v>
      </c>
      <c r="B1004" s="656"/>
    </row>
    <row r="1005" spans="1:2">
      <c r="A1005" s="655" t="s">
        <v>2918</v>
      </c>
      <c r="B1005" s="656"/>
    </row>
    <row r="1006" spans="1:2">
      <c r="A1006" s="655" t="s">
        <v>2919</v>
      </c>
      <c r="B1006" s="656"/>
    </row>
    <row r="1007" spans="1:2">
      <c r="A1007" s="655" t="s">
        <v>2920</v>
      </c>
      <c r="B1007" s="656"/>
    </row>
    <row r="1008" spans="1:2">
      <c r="A1008" s="655" t="s">
        <v>2921</v>
      </c>
      <c r="B1008" s="656"/>
    </row>
    <row r="1009" spans="1:2">
      <c r="A1009" s="655" t="s">
        <v>2922</v>
      </c>
      <c r="B1009" s="656"/>
    </row>
    <row r="1010" spans="1:2">
      <c r="A1010" s="655" t="s">
        <v>2923</v>
      </c>
      <c r="B1010" s="656"/>
    </row>
    <row r="1011" spans="1:2">
      <c r="A1011" s="655" t="s">
        <v>2769</v>
      </c>
      <c r="B1011" s="656"/>
    </row>
    <row r="1012" spans="1:2">
      <c r="A1012" s="655" t="s">
        <v>2770</v>
      </c>
      <c r="B1012" s="656"/>
    </row>
    <row r="1013" spans="1:2">
      <c r="A1013" s="655" t="s">
        <v>2771</v>
      </c>
      <c r="B1013" s="656"/>
    </row>
    <row r="1014" spans="1:2">
      <c r="A1014" s="655" t="s">
        <v>2909</v>
      </c>
      <c r="B1014" s="656"/>
    </row>
    <row r="1015" spans="1:2">
      <c r="A1015" s="655" t="s">
        <v>2924</v>
      </c>
      <c r="B1015" s="656"/>
    </row>
    <row r="1016" spans="1:2">
      <c r="A1016" s="655" t="s">
        <v>2925</v>
      </c>
      <c r="B1016" s="656"/>
    </row>
    <row r="1017" spans="1:2">
      <c r="A1017" s="655" t="s">
        <v>2926</v>
      </c>
      <c r="B1017" s="656"/>
    </row>
    <row r="1018" spans="1:2">
      <c r="A1018" s="655" t="s">
        <v>2927</v>
      </c>
      <c r="B1018" s="656"/>
    </row>
    <row r="1019" spans="1:2">
      <c r="A1019" s="655" t="s">
        <v>2928</v>
      </c>
      <c r="B1019" s="656"/>
    </row>
    <row r="1020" spans="1:2">
      <c r="A1020" s="655" t="s">
        <v>2929</v>
      </c>
      <c r="B1020" s="656"/>
    </row>
    <row r="1021" spans="1:2">
      <c r="A1021" s="655" t="s">
        <v>2930</v>
      </c>
      <c r="B1021" s="656"/>
    </row>
    <row r="1022" spans="1:2">
      <c r="A1022" s="655" t="s">
        <v>854</v>
      </c>
      <c r="B1022" s="656"/>
    </row>
    <row r="1023" spans="1:2">
      <c r="A1023" s="655" t="s">
        <v>2931</v>
      </c>
      <c r="B1023" s="656"/>
    </row>
    <row r="1024" spans="1:2">
      <c r="A1024" s="655" t="s">
        <v>2437</v>
      </c>
      <c r="B1024" s="656"/>
    </row>
    <row r="1025" spans="1:2">
      <c r="A1025" s="655" t="s">
        <v>2932</v>
      </c>
      <c r="B1025" s="656">
        <v>673</v>
      </c>
    </row>
    <row r="1026" spans="1:2">
      <c r="A1026" s="655" t="s">
        <v>2933</v>
      </c>
      <c r="B1026" s="656"/>
    </row>
    <row r="1027" spans="1:2">
      <c r="A1027" s="655" t="s">
        <v>2769</v>
      </c>
      <c r="B1027" s="656"/>
    </row>
    <row r="1028" spans="1:2">
      <c r="A1028" s="655" t="s">
        <v>2770</v>
      </c>
      <c r="B1028" s="656"/>
    </row>
    <row r="1029" spans="1:2">
      <c r="A1029" s="655" t="s">
        <v>2771</v>
      </c>
      <c r="B1029" s="656"/>
    </row>
    <row r="1030" spans="1:2">
      <c r="A1030" s="655" t="s">
        <v>2934</v>
      </c>
      <c r="B1030" s="656"/>
    </row>
    <row r="1031" spans="1:2">
      <c r="A1031" s="655" t="s">
        <v>2935</v>
      </c>
      <c r="B1031" s="656"/>
    </row>
    <row r="1032" spans="1:2">
      <c r="A1032" s="655" t="s">
        <v>2936</v>
      </c>
      <c r="B1032" s="656"/>
    </row>
    <row r="1033" spans="1:2">
      <c r="A1033" s="655" t="s">
        <v>2937</v>
      </c>
      <c r="B1033" s="656"/>
    </row>
    <row r="1034" spans="1:2">
      <c r="A1034" s="655" t="s">
        <v>2938</v>
      </c>
      <c r="B1034" s="656"/>
    </row>
    <row r="1035" spans="1:2">
      <c r="A1035" s="655" t="s">
        <v>2939</v>
      </c>
      <c r="B1035" s="656"/>
    </row>
    <row r="1036" spans="1:2">
      <c r="A1036" s="655" t="s">
        <v>2940</v>
      </c>
      <c r="B1036" s="656">
        <v>109</v>
      </c>
    </row>
    <row r="1037" spans="1:2">
      <c r="A1037" s="655" t="s">
        <v>2769</v>
      </c>
      <c r="B1037" s="656">
        <v>109</v>
      </c>
    </row>
    <row r="1038" spans="1:2">
      <c r="A1038" s="655" t="s">
        <v>2770</v>
      </c>
      <c r="B1038" s="656"/>
    </row>
    <row r="1039" spans="1:2">
      <c r="A1039" s="655" t="s">
        <v>2771</v>
      </c>
      <c r="B1039" s="656"/>
    </row>
    <row r="1040" spans="1:2">
      <c r="A1040" s="655" t="s">
        <v>2941</v>
      </c>
      <c r="B1040" s="656"/>
    </row>
    <row r="1041" spans="1:2">
      <c r="A1041" s="655" t="s">
        <v>2942</v>
      </c>
      <c r="B1041" s="656"/>
    </row>
    <row r="1042" spans="1:2">
      <c r="A1042" s="655" t="s">
        <v>2943</v>
      </c>
      <c r="B1042" s="656"/>
    </row>
    <row r="1043" spans="1:2">
      <c r="A1043" s="655" t="s">
        <v>2944</v>
      </c>
      <c r="B1043" s="656"/>
    </row>
    <row r="1044" spans="1:2">
      <c r="A1044" s="655" t="s">
        <v>2945</v>
      </c>
      <c r="B1044" s="656"/>
    </row>
    <row r="1045" spans="1:2">
      <c r="A1045" s="655" t="s">
        <v>2946</v>
      </c>
      <c r="B1045" s="656"/>
    </row>
    <row r="1046" spans="1:2">
      <c r="A1046" s="655" t="s">
        <v>2947</v>
      </c>
      <c r="B1046" s="656"/>
    </row>
    <row r="1047" spans="1:2">
      <c r="A1047" s="655" t="s">
        <v>2948</v>
      </c>
      <c r="B1047" s="656"/>
    </row>
    <row r="1048" spans="1:2">
      <c r="A1048" s="655" t="s">
        <v>2949</v>
      </c>
      <c r="B1048" s="656"/>
    </row>
    <row r="1049" spans="1:2">
      <c r="A1049" s="655" t="s">
        <v>2950</v>
      </c>
      <c r="B1049" s="656"/>
    </row>
    <row r="1050" spans="1:2">
      <c r="A1050" s="655" t="s">
        <v>2951</v>
      </c>
      <c r="B1050" s="656"/>
    </row>
    <row r="1051" spans="1:2">
      <c r="A1051" s="655" t="s">
        <v>2952</v>
      </c>
      <c r="B1051" s="656"/>
    </row>
    <row r="1052" spans="1:2">
      <c r="A1052" s="655" t="s">
        <v>2953</v>
      </c>
      <c r="B1052" s="656"/>
    </row>
    <row r="1053" spans="1:2">
      <c r="A1053" s="655" t="s">
        <v>2769</v>
      </c>
      <c r="B1053" s="656"/>
    </row>
    <row r="1054" spans="1:2">
      <c r="A1054" s="655" t="s">
        <v>2770</v>
      </c>
      <c r="B1054" s="656"/>
    </row>
    <row r="1055" spans="1:2">
      <c r="A1055" s="655" t="s">
        <v>2771</v>
      </c>
      <c r="B1055" s="656"/>
    </row>
    <row r="1056" spans="1:2">
      <c r="A1056" s="655" t="s">
        <v>2954</v>
      </c>
      <c r="B1056" s="656"/>
    </row>
    <row r="1057" spans="1:2">
      <c r="A1057" s="655" t="s">
        <v>2955</v>
      </c>
      <c r="B1057" s="656"/>
    </row>
    <row r="1058" spans="1:2">
      <c r="A1058" s="655" t="s">
        <v>2769</v>
      </c>
      <c r="B1058" s="656"/>
    </row>
    <row r="1059" spans="1:2">
      <c r="A1059" s="655" t="s">
        <v>2770</v>
      </c>
      <c r="B1059" s="656"/>
    </row>
    <row r="1060" spans="1:2">
      <c r="A1060" s="655" t="s">
        <v>2771</v>
      </c>
      <c r="B1060" s="656"/>
    </row>
    <row r="1061" spans="1:2">
      <c r="A1061" s="655" t="s">
        <v>2956</v>
      </c>
      <c r="B1061" s="656"/>
    </row>
    <row r="1062" spans="1:2">
      <c r="A1062" s="655" t="s">
        <v>2957</v>
      </c>
      <c r="B1062" s="656"/>
    </row>
    <row r="1063" spans="1:2">
      <c r="A1063" s="655" t="s">
        <v>2958</v>
      </c>
      <c r="B1063" s="656"/>
    </row>
    <row r="1064" spans="1:2">
      <c r="A1064" s="655" t="s">
        <v>2959</v>
      </c>
      <c r="B1064" s="656"/>
    </row>
    <row r="1065" spans="1:2">
      <c r="A1065" s="655" t="s">
        <v>2960</v>
      </c>
      <c r="B1065" s="656"/>
    </row>
    <row r="1066" spans="1:2">
      <c r="A1066" s="655" t="s">
        <v>2961</v>
      </c>
      <c r="B1066" s="656"/>
    </row>
    <row r="1067" spans="1:2">
      <c r="A1067" s="655" t="s">
        <v>2962</v>
      </c>
      <c r="B1067" s="656"/>
    </row>
    <row r="1068" spans="1:2">
      <c r="A1068" s="655" t="s">
        <v>2909</v>
      </c>
      <c r="B1068" s="656"/>
    </row>
    <row r="1069" spans="1:2">
      <c r="A1069" s="655" t="s">
        <v>2963</v>
      </c>
      <c r="B1069" s="656"/>
    </row>
    <row r="1070" spans="1:2">
      <c r="A1070" s="655" t="s">
        <v>2964</v>
      </c>
      <c r="B1070" s="656"/>
    </row>
    <row r="1071" spans="1:2">
      <c r="A1071" s="655" t="s">
        <v>2965</v>
      </c>
      <c r="B1071" s="656">
        <v>400</v>
      </c>
    </row>
    <row r="1072" spans="1:2">
      <c r="A1072" s="655" t="s">
        <v>2769</v>
      </c>
      <c r="B1072" s="656">
        <v>400</v>
      </c>
    </row>
    <row r="1073" spans="1:2">
      <c r="A1073" s="655" t="s">
        <v>2770</v>
      </c>
      <c r="B1073" s="656"/>
    </row>
    <row r="1074" spans="1:2">
      <c r="A1074" s="655" t="s">
        <v>2771</v>
      </c>
      <c r="B1074" s="656"/>
    </row>
    <row r="1075" spans="1:2">
      <c r="A1075" s="655" t="s">
        <v>2966</v>
      </c>
      <c r="B1075" s="656"/>
    </row>
    <row r="1076" spans="1:2">
      <c r="A1076" s="655" t="s">
        <v>2967</v>
      </c>
      <c r="B1076" s="656"/>
    </row>
    <row r="1077" spans="1:2">
      <c r="A1077" s="655" t="s">
        <v>2968</v>
      </c>
      <c r="B1077" s="656"/>
    </row>
    <row r="1078" spans="1:2">
      <c r="A1078" s="655" t="s">
        <v>2969</v>
      </c>
      <c r="B1078" s="656"/>
    </row>
    <row r="1079" spans="1:2">
      <c r="A1079" s="655" t="s">
        <v>2970</v>
      </c>
      <c r="B1079" s="656"/>
    </row>
    <row r="1080" spans="1:2">
      <c r="A1080" s="655" t="s">
        <v>2769</v>
      </c>
      <c r="B1080" s="656"/>
    </row>
    <row r="1081" spans="1:2">
      <c r="A1081" s="655" t="s">
        <v>2770</v>
      </c>
      <c r="B1081" s="656"/>
    </row>
    <row r="1082" spans="1:2">
      <c r="A1082" s="655" t="s">
        <v>2771</v>
      </c>
      <c r="B1082" s="656"/>
    </row>
    <row r="1083" spans="1:2">
      <c r="A1083" s="655" t="s">
        <v>2971</v>
      </c>
      <c r="B1083" s="656"/>
    </row>
    <row r="1084" spans="1:2">
      <c r="A1084" s="655" t="s">
        <v>2972</v>
      </c>
      <c r="B1084" s="656"/>
    </row>
    <row r="1085" spans="1:2">
      <c r="A1085" s="655" t="s">
        <v>2973</v>
      </c>
      <c r="B1085" s="656">
        <v>144</v>
      </c>
    </row>
    <row r="1086" spans="1:2">
      <c r="A1086" s="655" t="s">
        <v>2769</v>
      </c>
      <c r="B1086" s="656">
        <v>144</v>
      </c>
    </row>
    <row r="1087" spans="1:2">
      <c r="A1087" s="655" t="s">
        <v>2770</v>
      </c>
      <c r="B1087" s="656"/>
    </row>
    <row r="1088" spans="1:2">
      <c r="A1088" s="655" t="s">
        <v>2771</v>
      </c>
      <c r="B1088" s="656"/>
    </row>
    <row r="1089" spans="1:2">
      <c r="A1089" s="655" t="s">
        <v>2974</v>
      </c>
      <c r="B1089" s="656"/>
    </row>
    <row r="1090" spans="1:2">
      <c r="A1090" s="655" t="s">
        <v>2975</v>
      </c>
      <c r="B1090" s="656"/>
    </row>
    <row r="1091" spans="1:2">
      <c r="A1091" s="655" t="s">
        <v>2976</v>
      </c>
      <c r="B1091" s="656"/>
    </row>
    <row r="1092" spans="1:2">
      <c r="A1092" s="655" t="s">
        <v>855</v>
      </c>
      <c r="B1092" s="656">
        <v>20</v>
      </c>
    </row>
    <row r="1093" spans="1:2">
      <c r="A1093" s="655" t="s">
        <v>2977</v>
      </c>
      <c r="B1093" s="656"/>
    </row>
    <row r="1094" spans="1:2">
      <c r="A1094" s="655" t="s">
        <v>2978</v>
      </c>
      <c r="B1094" s="656"/>
    </row>
    <row r="1095" spans="1:2">
      <c r="A1095" s="655" t="s">
        <v>2979</v>
      </c>
      <c r="B1095" s="656"/>
    </row>
    <row r="1096" spans="1:2">
      <c r="A1096" s="655" t="s">
        <v>2980</v>
      </c>
      <c r="B1096" s="656"/>
    </row>
    <row r="1097" spans="1:2">
      <c r="A1097" s="655" t="s">
        <v>2981</v>
      </c>
      <c r="B1097" s="656"/>
    </row>
    <row r="1098" spans="1:2">
      <c r="A1098" s="655" t="s">
        <v>2982</v>
      </c>
      <c r="B1098" s="656">
        <v>20</v>
      </c>
    </row>
    <row r="1099" spans="1:2">
      <c r="A1099" s="655" t="s">
        <v>2983</v>
      </c>
      <c r="B1099" s="656">
        <v>2085</v>
      </c>
    </row>
    <row r="1100" spans="1:2">
      <c r="A1100" s="655" t="s">
        <v>2984</v>
      </c>
      <c r="B1100" s="656">
        <v>540</v>
      </c>
    </row>
    <row r="1101" spans="1:2">
      <c r="A1101" s="655" t="s">
        <v>2769</v>
      </c>
      <c r="B1101" s="656"/>
    </row>
    <row r="1102" spans="1:2">
      <c r="A1102" s="655" t="s">
        <v>2770</v>
      </c>
      <c r="B1102" s="656"/>
    </row>
    <row r="1103" spans="1:2">
      <c r="A1103" s="655" t="s">
        <v>2771</v>
      </c>
      <c r="B1103" s="656"/>
    </row>
    <row r="1104" spans="1:2">
      <c r="A1104" s="655" t="s">
        <v>2985</v>
      </c>
      <c r="B1104" s="656"/>
    </row>
    <row r="1105" spans="1:2">
      <c r="A1105" s="655" t="s">
        <v>2986</v>
      </c>
      <c r="B1105" s="656"/>
    </row>
    <row r="1106" spans="1:2">
      <c r="A1106" s="655" t="s">
        <v>2987</v>
      </c>
      <c r="B1106" s="656"/>
    </row>
    <row r="1107" spans="1:2">
      <c r="A1107" s="655" t="s">
        <v>2988</v>
      </c>
      <c r="B1107" s="656"/>
    </row>
    <row r="1108" spans="1:2">
      <c r="A1108" s="655" t="s">
        <v>2787</v>
      </c>
      <c r="B1108" s="656"/>
    </row>
    <row r="1109" spans="1:2">
      <c r="A1109" s="655" t="s">
        <v>2989</v>
      </c>
      <c r="B1109" s="656">
        <v>540</v>
      </c>
    </row>
    <row r="1110" spans="1:2">
      <c r="A1110" s="655" t="s">
        <v>2990</v>
      </c>
      <c r="B1110" s="656">
        <v>1317</v>
      </c>
    </row>
    <row r="1111" spans="1:2">
      <c r="A1111" s="655" t="s">
        <v>2769</v>
      </c>
      <c r="B1111" s="656">
        <v>317</v>
      </c>
    </row>
    <row r="1112" spans="1:2">
      <c r="A1112" s="655" t="s">
        <v>2770</v>
      </c>
      <c r="B1112" s="656"/>
    </row>
    <row r="1113" spans="1:2">
      <c r="A1113" s="655" t="s">
        <v>2771</v>
      </c>
      <c r="B1113" s="656"/>
    </row>
    <row r="1114" spans="1:2">
      <c r="A1114" s="655" t="s">
        <v>2991</v>
      </c>
      <c r="B1114" s="656"/>
    </row>
    <row r="1115" spans="1:2">
      <c r="A1115" s="655" t="s">
        <v>2992</v>
      </c>
      <c r="B1115" s="656"/>
    </row>
    <row r="1116" spans="1:2">
      <c r="A1116" s="655" t="s">
        <v>2993</v>
      </c>
      <c r="B1116" s="656">
        <v>1000</v>
      </c>
    </row>
    <row r="1117" spans="1:2">
      <c r="A1117" s="655" t="s">
        <v>2994</v>
      </c>
      <c r="B1117" s="656">
        <v>68</v>
      </c>
    </row>
    <row r="1118" spans="1:2">
      <c r="A1118" s="655" t="s">
        <v>2769</v>
      </c>
      <c r="B1118" s="656"/>
    </row>
    <row r="1119" spans="1:2">
      <c r="A1119" s="655" t="s">
        <v>2770</v>
      </c>
      <c r="B1119" s="656"/>
    </row>
    <row r="1120" spans="1:2">
      <c r="A1120" s="655" t="s">
        <v>2771</v>
      </c>
      <c r="B1120" s="656"/>
    </row>
    <row r="1121" spans="1:2">
      <c r="A1121" s="655" t="s">
        <v>2995</v>
      </c>
      <c r="B1121" s="656"/>
    </row>
    <row r="1122" spans="1:2">
      <c r="A1122" s="655" t="s">
        <v>2996</v>
      </c>
      <c r="B1122" s="656">
        <v>68</v>
      </c>
    </row>
    <row r="1123" spans="1:2">
      <c r="A1123" s="655" t="s">
        <v>856</v>
      </c>
      <c r="B1123" s="656">
        <v>160</v>
      </c>
    </row>
    <row r="1124" spans="1:2">
      <c r="A1124" s="655" t="s">
        <v>2997</v>
      </c>
      <c r="B1124" s="656"/>
    </row>
    <row r="1125" spans="1:2">
      <c r="A1125" s="655" t="s">
        <v>2998</v>
      </c>
      <c r="B1125" s="656">
        <v>160</v>
      </c>
    </row>
    <row r="1126" spans="1:2">
      <c r="A1126" s="655" t="s">
        <v>2999</v>
      </c>
      <c r="B1126" s="656"/>
    </row>
    <row r="1127" spans="1:2">
      <c r="A1127" s="655" t="s">
        <v>3000</v>
      </c>
      <c r="B1127" s="656"/>
    </row>
    <row r="1128" spans="1:2">
      <c r="A1128" s="655" t="s">
        <v>2769</v>
      </c>
      <c r="B1128" s="656"/>
    </row>
    <row r="1129" spans="1:2">
      <c r="A1129" s="655" t="s">
        <v>2770</v>
      </c>
      <c r="B1129" s="656"/>
    </row>
    <row r="1130" spans="1:2">
      <c r="A1130" s="655" t="s">
        <v>2771</v>
      </c>
      <c r="B1130" s="656"/>
    </row>
    <row r="1131" spans="1:2">
      <c r="A1131" s="655" t="s">
        <v>3001</v>
      </c>
      <c r="B1131" s="656"/>
    </row>
    <row r="1132" spans="1:2">
      <c r="A1132" s="655" t="s">
        <v>2787</v>
      </c>
      <c r="B1132" s="656"/>
    </row>
    <row r="1133" spans="1:2">
      <c r="A1133" s="655" t="s">
        <v>3002</v>
      </c>
      <c r="B1133" s="656"/>
    </row>
    <row r="1134" spans="1:2">
      <c r="A1134" s="655" t="s">
        <v>3003</v>
      </c>
      <c r="B1134" s="656"/>
    </row>
    <row r="1135" spans="1:2">
      <c r="A1135" s="655" t="s">
        <v>3004</v>
      </c>
      <c r="B1135" s="656"/>
    </row>
    <row r="1136" spans="1:2">
      <c r="A1136" s="655" t="s">
        <v>3005</v>
      </c>
      <c r="B1136" s="656"/>
    </row>
    <row r="1137" spans="1:2">
      <c r="A1137" s="655" t="s">
        <v>3006</v>
      </c>
      <c r="B1137" s="656"/>
    </row>
    <row r="1138" spans="1:2">
      <c r="A1138" s="655" t="s">
        <v>3007</v>
      </c>
      <c r="B1138" s="656"/>
    </row>
    <row r="1139" spans="1:2">
      <c r="A1139" s="655" t="s">
        <v>3008</v>
      </c>
      <c r="B1139" s="656"/>
    </row>
    <row r="1140" spans="1:2">
      <c r="A1140" s="655" t="s">
        <v>857</v>
      </c>
      <c r="B1140" s="656"/>
    </row>
    <row r="1141" spans="1:2">
      <c r="A1141" s="655" t="s">
        <v>3009</v>
      </c>
      <c r="B1141" s="656"/>
    </row>
    <row r="1142" spans="1:2">
      <c r="A1142" s="655" t="s">
        <v>3010</v>
      </c>
      <c r="B1142" s="656"/>
    </row>
    <row r="1143" spans="1:2">
      <c r="A1143" s="655" t="s">
        <v>3011</v>
      </c>
      <c r="B1143" s="656"/>
    </row>
    <row r="1144" spans="1:2">
      <c r="A1144" s="655" t="s">
        <v>3012</v>
      </c>
      <c r="B1144" s="656"/>
    </row>
    <row r="1145" spans="1:2">
      <c r="A1145" s="655" t="s">
        <v>3013</v>
      </c>
      <c r="B1145" s="656"/>
    </row>
    <row r="1146" spans="1:2">
      <c r="A1146" s="655" t="s">
        <v>3014</v>
      </c>
      <c r="B1146" s="656"/>
    </row>
    <row r="1147" spans="1:2">
      <c r="A1147" s="655" t="s">
        <v>2786</v>
      </c>
      <c r="B1147" s="656"/>
    </row>
    <row r="1148" spans="1:2">
      <c r="A1148" s="655" t="s">
        <v>3015</v>
      </c>
      <c r="B1148" s="656"/>
    </row>
    <row r="1149" spans="1:2">
      <c r="A1149" s="655" t="s">
        <v>3016</v>
      </c>
      <c r="B1149" s="656"/>
    </row>
    <row r="1150" spans="1:2">
      <c r="A1150" s="655" t="s">
        <v>858</v>
      </c>
      <c r="B1150" s="656"/>
    </row>
    <row r="1151" spans="1:2">
      <c r="A1151" s="655" t="s">
        <v>3017</v>
      </c>
      <c r="B1151" s="656">
        <v>3122</v>
      </c>
    </row>
    <row r="1152" spans="1:2">
      <c r="A1152" s="655" t="s">
        <v>3018</v>
      </c>
      <c r="B1152" s="656">
        <v>2341</v>
      </c>
    </row>
    <row r="1153" spans="1:2">
      <c r="A1153" s="655" t="s">
        <v>2769</v>
      </c>
      <c r="B1153" s="656">
        <v>2341</v>
      </c>
    </row>
    <row r="1154" spans="1:2">
      <c r="A1154" s="655" t="s">
        <v>2770</v>
      </c>
      <c r="B1154" s="656"/>
    </row>
    <row r="1155" spans="1:2">
      <c r="A1155" s="655" t="s">
        <v>2771</v>
      </c>
      <c r="B1155" s="656"/>
    </row>
    <row r="1156" spans="1:2">
      <c r="A1156" s="655" t="s">
        <v>3019</v>
      </c>
      <c r="B1156" s="656"/>
    </row>
    <row r="1157" spans="1:2">
      <c r="A1157" s="655" t="s">
        <v>3020</v>
      </c>
      <c r="B1157" s="656"/>
    </row>
    <row r="1158" spans="1:2">
      <c r="A1158" s="655" t="s">
        <v>3021</v>
      </c>
      <c r="B1158" s="656"/>
    </row>
    <row r="1159" spans="1:2">
      <c r="A1159" s="655" t="s">
        <v>3022</v>
      </c>
      <c r="B1159" s="656"/>
    </row>
    <row r="1160" spans="1:2">
      <c r="A1160" s="655" t="s">
        <v>3023</v>
      </c>
      <c r="B1160" s="656"/>
    </row>
    <row r="1161" spans="1:2">
      <c r="A1161" s="655" t="s">
        <v>3024</v>
      </c>
      <c r="B1161" s="656"/>
    </row>
    <row r="1162" spans="1:2">
      <c r="A1162" s="655" t="s">
        <v>3025</v>
      </c>
      <c r="B1162" s="656"/>
    </row>
    <row r="1163" spans="1:2">
      <c r="A1163" s="655" t="s">
        <v>3026</v>
      </c>
      <c r="B1163" s="656"/>
    </row>
    <row r="1164" spans="1:2">
      <c r="A1164" s="655" t="s">
        <v>3027</v>
      </c>
      <c r="B1164" s="656"/>
    </row>
    <row r="1165" spans="1:2">
      <c r="A1165" s="655" t="s">
        <v>3028</v>
      </c>
      <c r="B1165" s="656"/>
    </row>
    <row r="1166" spans="1:2">
      <c r="A1166" s="655" t="s">
        <v>3029</v>
      </c>
      <c r="B1166" s="656"/>
    </row>
    <row r="1167" spans="1:2">
      <c r="A1167" s="655" t="s">
        <v>3030</v>
      </c>
      <c r="B1167" s="656"/>
    </row>
    <row r="1168" spans="1:2">
      <c r="A1168" s="655" t="s">
        <v>3031</v>
      </c>
      <c r="B1168" s="656"/>
    </row>
    <row r="1169" spans="1:2">
      <c r="A1169" s="655" t="s">
        <v>3032</v>
      </c>
      <c r="B1169" s="656"/>
    </row>
    <row r="1170" spans="1:2">
      <c r="A1170" s="655" t="s">
        <v>2787</v>
      </c>
      <c r="B1170" s="656"/>
    </row>
    <row r="1171" spans="1:2">
      <c r="A1171" s="655" t="s">
        <v>3033</v>
      </c>
      <c r="B1171" s="656"/>
    </row>
    <row r="1172" spans="1:2">
      <c r="A1172" s="655" t="s">
        <v>3034</v>
      </c>
      <c r="B1172" s="656"/>
    </row>
    <row r="1173" spans="1:2">
      <c r="A1173" s="655" t="s">
        <v>2769</v>
      </c>
      <c r="B1173" s="656"/>
    </row>
    <row r="1174" spans="1:2">
      <c r="A1174" s="655" t="s">
        <v>2770</v>
      </c>
      <c r="B1174" s="656"/>
    </row>
    <row r="1175" spans="1:2">
      <c r="A1175" s="655" t="s">
        <v>2771</v>
      </c>
      <c r="B1175" s="656"/>
    </row>
    <row r="1176" spans="1:2">
      <c r="A1176" s="655" t="s">
        <v>3035</v>
      </c>
      <c r="B1176" s="656"/>
    </row>
    <row r="1177" spans="1:2">
      <c r="A1177" s="655" t="s">
        <v>3036</v>
      </c>
      <c r="B1177" s="656"/>
    </row>
    <row r="1178" spans="1:2">
      <c r="A1178" s="655" t="s">
        <v>3037</v>
      </c>
      <c r="B1178" s="656"/>
    </row>
    <row r="1179" spans="1:2">
      <c r="A1179" s="655" t="s">
        <v>3038</v>
      </c>
      <c r="B1179" s="656"/>
    </row>
    <row r="1180" spans="1:2">
      <c r="A1180" s="655" t="s">
        <v>3039</v>
      </c>
      <c r="B1180" s="656"/>
    </row>
    <row r="1181" spans="1:2">
      <c r="A1181" s="655" t="s">
        <v>3040</v>
      </c>
      <c r="B1181" s="656"/>
    </row>
    <row r="1182" spans="1:2">
      <c r="A1182" s="655" t="s">
        <v>3041</v>
      </c>
      <c r="B1182" s="656"/>
    </row>
    <row r="1183" spans="1:2">
      <c r="A1183" s="655" t="s">
        <v>3042</v>
      </c>
      <c r="B1183" s="656"/>
    </row>
    <row r="1184" spans="1:2">
      <c r="A1184" s="655" t="s">
        <v>3043</v>
      </c>
      <c r="B1184" s="656"/>
    </row>
    <row r="1185" spans="1:2">
      <c r="A1185" s="655" t="s">
        <v>3044</v>
      </c>
      <c r="B1185" s="656"/>
    </row>
    <row r="1186" spans="1:2">
      <c r="A1186" s="655" t="s">
        <v>3045</v>
      </c>
      <c r="B1186" s="656"/>
    </row>
    <row r="1187" spans="1:2">
      <c r="A1187" s="655" t="s">
        <v>3046</v>
      </c>
      <c r="B1187" s="656"/>
    </row>
    <row r="1188" spans="1:2">
      <c r="A1188" s="655" t="s">
        <v>3047</v>
      </c>
      <c r="B1188" s="656"/>
    </row>
    <row r="1189" spans="1:2">
      <c r="A1189" s="655" t="s">
        <v>3048</v>
      </c>
      <c r="B1189" s="656"/>
    </row>
    <row r="1190" spans="1:2">
      <c r="A1190" s="655" t="s">
        <v>2787</v>
      </c>
      <c r="B1190" s="656"/>
    </row>
    <row r="1191" spans="1:2">
      <c r="A1191" s="655" t="s">
        <v>3049</v>
      </c>
      <c r="B1191" s="656"/>
    </row>
    <row r="1192" spans="1:2">
      <c r="A1192" s="655" t="s">
        <v>3050</v>
      </c>
      <c r="B1192" s="656"/>
    </row>
    <row r="1193" spans="1:2">
      <c r="A1193" s="655" t="s">
        <v>2769</v>
      </c>
      <c r="B1193" s="656"/>
    </row>
    <row r="1194" spans="1:2">
      <c r="A1194" s="655" t="s">
        <v>2770</v>
      </c>
      <c r="B1194" s="656"/>
    </row>
    <row r="1195" spans="1:2">
      <c r="A1195" s="655" t="s">
        <v>2771</v>
      </c>
      <c r="B1195" s="656"/>
    </row>
    <row r="1196" spans="1:2">
      <c r="A1196" s="655" t="s">
        <v>3051</v>
      </c>
      <c r="B1196" s="656"/>
    </row>
    <row r="1197" spans="1:2">
      <c r="A1197" s="655" t="s">
        <v>3052</v>
      </c>
      <c r="B1197" s="656"/>
    </row>
    <row r="1198" spans="1:2">
      <c r="A1198" s="655" t="s">
        <v>3053</v>
      </c>
      <c r="B1198" s="656"/>
    </row>
    <row r="1199" spans="1:2">
      <c r="A1199" s="655" t="s">
        <v>2787</v>
      </c>
      <c r="B1199" s="656"/>
    </row>
    <row r="1200" spans="1:2">
      <c r="A1200" s="655" t="s">
        <v>3054</v>
      </c>
      <c r="B1200" s="656"/>
    </row>
    <row r="1201" spans="1:2">
      <c r="A1201" s="655" t="s">
        <v>3055</v>
      </c>
      <c r="B1201" s="656">
        <v>1</v>
      </c>
    </row>
    <row r="1202" spans="1:2">
      <c r="A1202" s="655" t="s">
        <v>2769</v>
      </c>
      <c r="B1202" s="656">
        <v>1</v>
      </c>
    </row>
    <row r="1203" spans="1:2">
      <c r="A1203" s="655" t="s">
        <v>2770</v>
      </c>
      <c r="B1203" s="656"/>
    </row>
    <row r="1204" spans="1:2">
      <c r="A1204" s="655" t="s">
        <v>2771</v>
      </c>
      <c r="B1204" s="656"/>
    </row>
    <row r="1205" spans="1:2">
      <c r="A1205" s="655" t="s">
        <v>3056</v>
      </c>
      <c r="B1205" s="656"/>
    </row>
    <row r="1206" spans="1:2">
      <c r="A1206" s="655" t="s">
        <v>3057</v>
      </c>
      <c r="B1206" s="656"/>
    </row>
    <row r="1207" spans="1:2">
      <c r="A1207" s="655" t="s">
        <v>3058</v>
      </c>
      <c r="B1207" s="656"/>
    </row>
    <row r="1208" spans="1:2">
      <c r="A1208" s="655" t="s">
        <v>3059</v>
      </c>
      <c r="B1208" s="656"/>
    </row>
    <row r="1209" spans="1:2">
      <c r="A1209" s="655" t="s">
        <v>3060</v>
      </c>
      <c r="B1209" s="656"/>
    </row>
    <row r="1210" spans="1:2">
      <c r="A1210" s="655" t="s">
        <v>3061</v>
      </c>
      <c r="B1210" s="656"/>
    </row>
    <row r="1211" spans="1:2">
      <c r="A1211" s="655" t="s">
        <v>3062</v>
      </c>
      <c r="B1211" s="656"/>
    </row>
    <row r="1212" spans="1:2">
      <c r="A1212" s="655" t="s">
        <v>3063</v>
      </c>
      <c r="B1212" s="656"/>
    </row>
    <row r="1213" spans="1:2">
      <c r="A1213" s="655" t="s">
        <v>3064</v>
      </c>
      <c r="B1213" s="656"/>
    </row>
    <row r="1214" spans="1:2">
      <c r="A1214" s="655" t="s">
        <v>3065</v>
      </c>
      <c r="B1214" s="656">
        <v>154</v>
      </c>
    </row>
    <row r="1215" spans="1:2">
      <c r="A1215" s="655" t="s">
        <v>2769</v>
      </c>
      <c r="B1215" s="656">
        <v>154</v>
      </c>
    </row>
    <row r="1216" spans="1:2">
      <c r="A1216" s="655" t="s">
        <v>2770</v>
      </c>
      <c r="B1216" s="656"/>
    </row>
    <row r="1217" spans="1:2">
      <c r="A1217" s="655" t="s">
        <v>2771</v>
      </c>
      <c r="B1217" s="656"/>
    </row>
    <row r="1218" spans="1:2">
      <c r="A1218" s="655" t="s">
        <v>3066</v>
      </c>
      <c r="B1218" s="656"/>
    </row>
    <row r="1219" spans="1:2">
      <c r="A1219" s="655" t="s">
        <v>3067</v>
      </c>
      <c r="B1219" s="656"/>
    </row>
    <row r="1220" spans="1:2">
      <c r="A1220" s="655" t="s">
        <v>3068</v>
      </c>
      <c r="B1220" s="656"/>
    </row>
    <row r="1221" spans="1:2">
      <c r="A1221" s="655" t="s">
        <v>3069</v>
      </c>
      <c r="B1221" s="656"/>
    </row>
    <row r="1222" spans="1:2">
      <c r="A1222" s="655" t="s">
        <v>3070</v>
      </c>
      <c r="B1222" s="656"/>
    </row>
    <row r="1223" spans="1:2">
      <c r="A1223" s="655" t="s">
        <v>3071</v>
      </c>
      <c r="B1223" s="656"/>
    </row>
    <row r="1224" spans="1:2">
      <c r="A1224" s="655" t="s">
        <v>3072</v>
      </c>
      <c r="B1224" s="656"/>
    </row>
    <row r="1225" spans="1:2">
      <c r="A1225" s="655" t="s">
        <v>3073</v>
      </c>
      <c r="B1225" s="656"/>
    </row>
    <row r="1226" spans="1:2">
      <c r="A1226" s="655" t="s">
        <v>3074</v>
      </c>
      <c r="B1226" s="656"/>
    </row>
    <row r="1227" spans="1:2">
      <c r="A1227" s="655" t="s">
        <v>3075</v>
      </c>
      <c r="B1227" s="656"/>
    </row>
    <row r="1228" spans="1:2">
      <c r="A1228" s="655" t="s">
        <v>3076</v>
      </c>
      <c r="B1228" s="656"/>
    </row>
    <row r="1229" spans="1:2">
      <c r="A1229" s="655" t="s">
        <v>3077</v>
      </c>
      <c r="B1229" s="656">
        <v>626</v>
      </c>
    </row>
    <row r="1230" spans="1:2">
      <c r="A1230" s="655" t="s">
        <v>3078</v>
      </c>
      <c r="B1230" s="656">
        <v>1356</v>
      </c>
    </row>
    <row r="1231" spans="1:2">
      <c r="A1231" s="655" t="s">
        <v>3079</v>
      </c>
      <c r="B1231" s="656">
        <v>100</v>
      </c>
    </row>
    <row r="1232" spans="1:2">
      <c r="A1232" s="655" t="s">
        <v>3080</v>
      </c>
      <c r="B1232" s="656">
        <v>100</v>
      </c>
    </row>
    <row r="1233" spans="1:2">
      <c r="A1233" s="655" t="s">
        <v>3081</v>
      </c>
      <c r="B1233" s="656"/>
    </row>
    <row r="1234" spans="1:2">
      <c r="A1234" s="655" t="s">
        <v>3082</v>
      </c>
      <c r="B1234" s="656"/>
    </row>
    <row r="1235" spans="1:2">
      <c r="A1235" s="655" t="s">
        <v>3083</v>
      </c>
      <c r="B1235" s="656"/>
    </row>
    <row r="1236" spans="1:2">
      <c r="A1236" s="655" t="s">
        <v>3084</v>
      </c>
      <c r="B1236" s="656"/>
    </row>
    <row r="1237" spans="1:2">
      <c r="A1237" s="655" t="s">
        <v>3085</v>
      </c>
      <c r="B1237" s="656"/>
    </row>
    <row r="1238" spans="1:2">
      <c r="A1238" s="655" t="s">
        <v>3086</v>
      </c>
      <c r="B1238" s="656"/>
    </row>
    <row r="1239" spans="1:2">
      <c r="A1239" s="655" t="s">
        <v>3087</v>
      </c>
      <c r="B1239" s="656">
        <v>1256</v>
      </c>
    </row>
    <row r="1240" spans="1:2">
      <c r="A1240" s="655" t="s">
        <v>3088</v>
      </c>
      <c r="B1240" s="656"/>
    </row>
    <row r="1241" spans="1:2">
      <c r="A1241" s="655" t="s">
        <v>864</v>
      </c>
      <c r="B1241" s="656"/>
    </row>
    <row r="1242" spans="1:2">
      <c r="A1242" s="655" t="s">
        <v>3089</v>
      </c>
      <c r="B1242" s="656"/>
    </row>
    <row r="1243" spans="1:2">
      <c r="A1243" s="655" t="s">
        <v>3090</v>
      </c>
      <c r="B1243" s="656"/>
    </row>
    <row r="1244" spans="1:2">
      <c r="A1244" s="655" t="s">
        <v>3091</v>
      </c>
      <c r="B1244" s="656"/>
    </row>
    <row r="1245" spans="1:2">
      <c r="A1245" s="655" t="s">
        <v>3092</v>
      </c>
      <c r="B1245" s="656"/>
    </row>
    <row r="1246" spans="1:2">
      <c r="A1246" s="655" t="s">
        <v>3093</v>
      </c>
      <c r="B1246" s="656"/>
    </row>
    <row r="1247" spans="1:2">
      <c r="A1247" s="655" t="s">
        <v>3094</v>
      </c>
      <c r="B1247" s="656"/>
    </row>
    <row r="1248" spans="1:2">
      <c r="A1248" s="655" t="s">
        <v>3095</v>
      </c>
      <c r="B1248" s="656">
        <v>893</v>
      </c>
    </row>
    <row r="1249" spans="1:2">
      <c r="A1249" s="655" t="s">
        <v>3096</v>
      </c>
      <c r="B1249" s="656">
        <v>748</v>
      </c>
    </row>
    <row r="1250" spans="1:2">
      <c r="A1250" s="655" t="s">
        <v>2769</v>
      </c>
      <c r="B1250" s="656">
        <v>321</v>
      </c>
    </row>
    <row r="1251" spans="1:2">
      <c r="A1251" s="655" t="s">
        <v>2770</v>
      </c>
      <c r="B1251" s="656"/>
    </row>
    <row r="1252" spans="1:2">
      <c r="A1252" s="655" t="s">
        <v>2771</v>
      </c>
      <c r="B1252" s="656"/>
    </row>
    <row r="1253" spans="1:2">
      <c r="A1253" s="655" t="s">
        <v>3097</v>
      </c>
      <c r="B1253" s="656"/>
    </row>
    <row r="1254" spans="1:2">
      <c r="A1254" s="655" t="s">
        <v>3098</v>
      </c>
      <c r="B1254" s="656"/>
    </row>
    <row r="1255" spans="1:2">
      <c r="A1255" s="655" t="s">
        <v>3099</v>
      </c>
      <c r="B1255" s="656"/>
    </row>
    <row r="1256" spans="1:2">
      <c r="A1256" s="655" t="s">
        <v>3100</v>
      </c>
      <c r="B1256" s="656"/>
    </row>
    <row r="1257" spans="1:2">
      <c r="A1257" s="655" t="s">
        <v>3101</v>
      </c>
      <c r="B1257" s="656"/>
    </row>
    <row r="1258" spans="1:2">
      <c r="A1258" s="655" t="s">
        <v>3102</v>
      </c>
      <c r="B1258" s="656"/>
    </row>
    <row r="1259" spans="1:2">
      <c r="A1259" s="655" t="s">
        <v>3103</v>
      </c>
      <c r="B1259" s="656"/>
    </row>
    <row r="1260" spans="1:2">
      <c r="A1260" s="655" t="s">
        <v>3104</v>
      </c>
      <c r="B1260" s="656">
        <v>427</v>
      </c>
    </row>
    <row r="1261" spans="1:2">
      <c r="A1261" s="655" t="s">
        <v>3105</v>
      </c>
      <c r="B1261" s="656"/>
    </row>
    <row r="1262" spans="1:2">
      <c r="A1262" s="655" t="s">
        <v>2787</v>
      </c>
      <c r="B1262" s="656"/>
    </row>
    <row r="1263" spans="1:2">
      <c r="A1263" s="655" t="s">
        <v>3106</v>
      </c>
      <c r="B1263" s="656"/>
    </row>
    <row r="1264" spans="1:2">
      <c r="A1264" s="655" t="s">
        <v>3107</v>
      </c>
      <c r="B1264" s="656">
        <v>116</v>
      </c>
    </row>
    <row r="1265" spans="1:2">
      <c r="A1265" s="655" t="s">
        <v>2769</v>
      </c>
      <c r="B1265" s="656">
        <v>116</v>
      </c>
    </row>
    <row r="1266" spans="1:2">
      <c r="A1266" s="655" t="s">
        <v>2770</v>
      </c>
      <c r="B1266" s="656"/>
    </row>
    <row r="1267" spans="1:2">
      <c r="A1267" s="655" t="s">
        <v>2771</v>
      </c>
      <c r="B1267" s="656"/>
    </row>
    <row r="1268" spans="1:2">
      <c r="A1268" s="655" t="s">
        <v>3108</v>
      </c>
      <c r="B1268" s="656"/>
    </row>
    <row r="1269" spans="1:2">
      <c r="A1269" s="655" t="s">
        <v>3109</v>
      </c>
      <c r="B1269" s="656"/>
    </row>
    <row r="1270" spans="1:2">
      <c r="A1270" s="655" t="s">
        <v>3110</v>
      </c>
      <c r="B1270" s="656"/>
    </row>
    <row r="1271" spans="1:2">
      <c r="A1271" s="655" t="s">
        <v>3111</v>
      </c>
      <c r="B1271" s="656"/>
    </row>
    <row r="1272" spans="1:2">
      <c r="A1272" s="655" t="s">
        <v>3112</v>
      </c>
      <c r="B1272" s="656"/>
    </row>
    <row r="1273" spans="1:2">
      <c r="A1273" s="655" t="s">
        <v>3113</v>
      </c>
      <c r="B1273" s="656"/>
    </row>
    <row r="1274" spans="1:2">
      <c r="A1274" s="655" t="s">
        <v>3114</v>
      </c>
      <c r="B1274" s="656"/>
    </row>
    <row r="1275" spans="1:2">
      <c r="A1275" s="655" t="s">
        <v>3115</v>
      </c>
      <c r="B1275" s="656"/>
    </row>
    <row r="1276" spans="1:2">
      <c r="A1276" s="655" t="s">
        <v>2787</v>
      </c>
      <c r="B1276" s="656"/>
    </row>
    <row r="1277" spans="1:2">
      <c r="A1277" s="655" t="s">
        <v>3116</v>
      </c>
      <c r="B1277" s="656"/>
    </row>
    <row r="1278" spans="1:2">
      <c r="A1278" s="655" t="s">
        <v>3117</v>
      </c>
      <c r="B1278" s="656"/>
    </row>
    <row r="1279" spans="1:2">
      <c r="A1279" s="655" t="s">
        <v>3118</v>
      </c>
      <c r="B1279" s="656"/>
    </row>
    <row r="1280" spans="1:2">
      <c r="A1280" s="655" t="s">
        <v>3119</v>
      </c>
      <c r="B1280" s="656"/>
    </row>
    <row r="1281" spans="1:2">
      <c r="A1281" s="655" t="s">
        <v>3120</v>
      </c>
      <c r="B1281" s="656"/>
    </row>
    <row r="1282" spans="1:2">
      <c r="A1282" s="655" t="s">
        <v>3121</v>
      </c>
      <c r="B1282" s="656"/>
    </row>
    <row r="1283" spans="1:2">
      <c r="A1283" s="655" t="s">
        <v>3122</v>
      </c>
      <c r="B1283" s="656">
        <v>29</v>
      </c>
    </row>
    <row r="1284" spans="1:2">
      <c r="A1284" s="655" t="s">
        <v>3123</v>
      </c>
      <c r="B1284" s="656"/>
    </row>
    <row r="1285" spans="1:2">
      <c r="A1285" s="655" t="s">
        <v>3124</v>
      </c>
      <c r="B1285" s="656"/>
    </row>
    <row r="1286" spans="1:2">
      <c r="A1286" s="655" t="s">
        <v>3125</v>
      </c>
      <c r="B1286" s="656"/>
    </row>
    <row r="1287" spans="1:2">
      <c r="A1287" s="655" t="s">
        <v>3126</v>
      </c>
      <c r="B1287" s="656"/>
    </row>
    <row r="1288" spans="1:2">
      <c r="A1288" s="655" t="s">
        <v>3127</v>
      </c>
      <c r="B1288" s="656">
        <v>29</v>
      </c>
    </row>
    <row r="1289" spans="1:2">
      <c r="A1289" s="655" t="s">
        <v>3128</v>
      </c>
      <c r="B1289" s="656"/>
    </row>
    <row r="1290" spans="1:2">
      <c r="A1290" s="655" t="s">
        <v>3129</v>
      </c>
      <c r="B1290" s="656"/>
    </row>
    <row r="1291" spans="1:2">
      <c r="A1291" s="655" t="s">
        <v>3130</v>
      </c>
      <c r="B1291" s="656"/>
    </row>
    <row r="1292" spans="1:2">
      <c r="A1292" s="655" t="s">
        <v>3131</v>
      </c>
      <c r="B1292" s="656"/>
    </row>
    <row r="1293" spans="1:2">
      <c r="A1293" s="655" t="s">
        <v>3132</v>
      </c>
      <c r="B1293" s="656"/>
    </row>
    <row r="1294" spans="1:2">
      <c r="A1294" s="655" t="s">
        <v>3133</v>
      </c>
      <c r="B1294" s="656"/>
    </row>
    <row r="1295" spans="1:2">
      <c r="A1295" s="655" t="s">
        <v>3134</v>
      </c>
      <c r="B1295" s="656"/>
    </row>
    <row r="1296" spans="1:2">
      <c r="A1296" s="655" t="s">
        <v>3135</v>
      </c>
      <c r="B1296" s="656"/>
    </row>
    <row r="1297" spans="1:2">
      <c r="A1297" s="655" t="s">
        <v>3136</v>
      </c>
      <c r="B1297" s="656"/>
    </row>
    <row r="1298" spans="1:2">
      <c r="A1298" s="655" t="s">
        <v>3137</v>
      </c>
      <c r="B1298" s="656"/>
    </row>
    <row r="1299" spans="1:2">
      <c r="A1299" s="655" t="s">
        <v>3138</v>
      </c>
      <c r="B1299" s="656"/>
    </row>
    <row r="1300" spans="1:2">
      <c r="A1300" s="655" t="s">
        <v>3139</v>
      </c>
      <c r="B1300" s="656"/>
    </row>
    <row r="1301" spans="1:2">
      <c r="A1301" s="655" t="s">
        <v>3140</v>
      </c>
      <c r="B1301" s="656">
        <v>3755</v>
      </c>
    </row>
    <row r="1302" spans="1:2">
      <c r="A1302" s="655" t="s">
        <v>3141</v>
      </c>
      <c r="B1302" s="656"/>
    </row>
    <row r="1303" spans="1:2">
      <c r="A1303" s="655" t="s">
        <v>3142</v>
      </c>
      <c r="B1303" s="656"/>
    </row>
    <row r="1304" spans="1:2">
      <c r="A1304" s="655" t="s">
        <v>3143</v>
      </c>
      <c r="B1304" s="656"/>
    </row>
    <row r="1305" spans="1:2">
      <c r="A1305" s="655" t="s">
        <v>3144</v>
      </c>
      <c r="B1305" s="656"/>
    </row>
    <row r="1306" spans="1:2">
      <c r="A1306" s="655" t="s">
        <v>3145</v>
      </c>
      <c r="B1306" s="656"/>
    </row>
    <row r="1307" spans="1:2">
      <c r="A1307" s="655" t="s">
        <v>3146</v>
      </c>
      <c r="B1307" s="656"/>
    </row>
    <row r="1308" spans="1:2">
      <c r="A1308" s="655" t="s">
        <v>3147</v>
      </c>
      <c r="B1308" s="656"/>
    </row>
    <row r="1309" spans="1:2">
      <c r="A1309" s="655" t="s">
        <v>3148</v>
      </c>
      <c r="B1309" s="656"/>
    </row>
    <row r="1310" spans="1:2">
      <c r="A1310" s="655" t="s">
        <v>3149</v>
      </c>
      <c r="B1310" s="656">
        <v>16766</v>
      </c>
    </row>
    <row r="1311" spans="1:2">
      <c r="A1311" s="655" t="s">
        <v>3150</v>
      </c>
      <c r="B1311" s="656"/>
    </row>
    <row r="1312" spans="1:2">
      <c r="A1312" s="655" t="s">
        <v>890</v>
      </c>
      <c r="B1312" s="656">
        <v>16766</v>
      </c>
    </row>
    <row r="1313" spans="1:2">
      <c r="A1313" s="655"/>
      <c r="B1313" s="657"/>
    </row>
    <row r="1314" spans="1:2">
      <c r="A1314" s="658"/>
      <c r="B1314" s="657"/>
    </row>
    <row r="1315" spans="1:2">
      <c r="A1315" s="659" t="s">
        <v>3151</v>
      </c>
      <c r="B1315" s="660">
        <v>303664</v>
      </c>
    </row>
  </sheetData>
  <sheetProtection formatCells="0" formatColumns="0" formatRows="0"/>
  <mergeCells count="1">
    <mergeCell ref="A2:B2"/>
  </mergeCells>
  <phoneticPr fontId="3" type="noConversion"/>
  <printOptions horizontalCentered="1"/>
  <pageMargins left="0.75" right="0.55000000000000004" top="0.79" bottom="0.98" header="0.51" footer="0.51"/>
  <pageSetup paperSize="9" fitToHeight="0" orientation="portrait" blackAndWhite="1" r:id="rId1"/>
  <headerFooter alignWithMargins="0">
    <evenFooter>&amp;L—&amp;P—</evenFooter>
  </headerFooter>
</worksheet>
</file>

<file path=xl/worksheets/sheet13.xml><?xml version="1.0" encoding="utf-8"?>
<worksheet xmlns="http://schemas.openxmlformats.org/spreadsheetml/2006/main" xmlns:r="http://schemas.openxmlformats.org/officeDocument/2006/relationships">
  <sheetPr enableFormatConditionsCalculation="0">
    <tabColor rgb="FFFF0000"/>
    <pageSetUpPr fitToPage="1"/>
  </sheetPr>
  <dimension ref="A1"/>
  <sheetViews>
    <sheetView zoomScale="190" zoomScaleNormal="190" zoomScaleSheetLayoutView="100" workbookViewId="0">
      <selection activeCell="G9" sqref="G9"/>
    </sheetView>
  </sheetViews>
  <sheetFormatPr defaultColWidth="9" defaultRowHeight="14.25"/>
  <sheetData/>
  <phoneticPr fontId="3" type="noConversion"/>
  <pageMargins left="0.75" right="0.75" top="1" bottom="1" header="0.51" footer="0.51"/>
  <pageSetup paperSize="9" scale="89" fitToHeight="0" orientation="portrait" r:id="rId1"/>
  <legacyDrawing r:id="rId2"/>
  <oleObjects>
    <oleObject progId="Word.Document.8" shapeId="2403329" r:id="rId3"/>
  </oleObjects>
</worksheet>
</file>

<file path=xl/worksheets/sheet14.xml><?xml version="1.0" encoding="utf-8"?>
<worksheet xmlns="http://schemas.openxmlformats.org/spreadsheetml/2006/main" xmlns:r="http://schemas.openxmlformats.org/officeDocument/2006/relationships">
  <dimension ref="A1:GY40"/>
  <sheetViews>
    <sheetView showZeros="0" zoomScaleSheetLayoutView="100" workbookViewId="0">
      <selection activeCell="B9" sqref="B9"/>
    </sheetView>
  </sheetViews>
  <sheetFormatPr defaultColWidth="6.875" defaultRowHeight="12.75" customHeight="1"/>
  <cols>
    <col min="1" max="1" width="57" style="492" customWidth="1"/>
    <col min="2" max="2" width="22.25" style="493" customWidth="1"/>
    <col min="3" max="58" width="6.875" style="494" customWidth="1"/>
    <col min="59" max="193" width="9" style="494" customWidth="1"/>
    <col min="194" max="194" width="59.375" style="494" customWidth="1"/>
    <col min="195" max="195" width="14.25" style="494" customWidth="1"/>
    <col min="196" max="207" width="9" style="494" hidden="1" customWidth="1"/>
    <col min="208" max="16384" width="6.875" style="494"/>
  </cols>
  <sheetData>
    <row r="1" spans="1:2" ht="17.25" customHeight="1">
      <c r="B1" s="444" t="s">
        <v>859</v>
      </c>
    </row>
    <row r="2" spans="1:2" ht="49.5" customHeight="1">
      <c r="A2" s="689" t="s">
        <v>3216</v>
      </c>
      <c r="B2" s="689"/>
    </row>
    <row r="3" spans="1:2" ht="21" customHeight="1">
      <c r="B3" s="444" t="s">
        <v>302</v>
      </c>
    </row>
    <row r="4" spans="1:2" ht="18.95" customHeight="1">
      <c r="A4" s="495" t="s">
        <v>860</v>
      </c>
      <c r="B4" s="496" t="s">
        <v>532</v>
      </c>
    </row>
    <row r="5" spans="1:2" ht="18.95" customHeight="1">
      <c r="A5" s="497" t="s">
        <v>861</v>
      </c>
      <c r="B5" s="498">
        <f>SUM(B6,B11,B22,B26,B29,B31,B37)</f>
        <v>173612</v>
      </c>
    </row>
    <row r="6" spans="1:2" ht="18.95" customHeight="1">
      <c r="A6" s="492" t="s">
        <v>589</v>
      </c>
      <c r="B6" s="499">
        <v>70322</v>
      </c>
    </row>
    <row r="7" spans="1:2" ht="18.95" customHeight="1">
      <c r="A7" s="492" t="s">
        <v>862</v>
      </c>
      <c r="B7" s="499"/>
    </row>
    <row r="8" spans="1:2" ht="18.95" customHeight="1">
      <c r="A8" s="492" t="s">
        <v>863</v>
      </c>
      <c r="B8" s="499"/>
    </row>
    <row r="9" spans="1:2" ht="18.95" customHeight="1">
      <c r="A9" s="492" t="s">
        <v>864</v>
      </c>
      <c r="B9" s="499"/>
    </row>
    <row r="10" spans="1:2" ht="18.95" customHeight="1">
      <c r="A10" s="492" t="s">
        <v>865</v>
      </c>
      <c r="B10" s="499"/>
    </row>
    <row r="11" spans="1:2" ht="18.95" customHeight="1">
      <c r="A11" s="492" t="s">
        <v>590</v>
      </c>
      <c r="B11" s="499">
        <v>7760</v>
      </c>
    </row>
    <row r="12" spans="1:2" ht="18.95" customHeight="1">
      <c r="A12" s="492" t="s">
        <v>866</v>
      </c>
      <c r="B12" s="499"/>
    </row>
    <row r="13" spans="1:2" ht="18.95" customHeight="1">
      <c r="A13" s="492" t="s">
        <v>867</v>
      </c>
      <c r="B13" s="499"/>
    </row>
    <row r="14" spans="1:2" ht="18.95" customHeight="1">
      <c r="A14" s="492" t="s">
        <v>868</v>
      </c>
      <c r="B14" s="499"/>
    </row>
    <row r="15" spans="1:2" ht="18.95" customHeight="1">
      <c r="A15" s="492" t="s">
        <v>869</v>
      </c>
      <c r="B15" s="499"/>
    </row>
    <row r="16" spans="1:2" ht="18.95" customHeight="1">
      <c r="A16" s="492" t="s">
        <v>870</v>
      </c>
      <c r="B16" s="499"/>
    </row>
    <row r="17" spans="1:2" ht="18.95" customHeight="1">
      <c r="A17" s="492" t="s">
        <v>871</v>
      </c>
      <c r="B17" s="499"/>
    </row>
    <row r="18" spans="1:2" ht="18.95" customHeight="1">
      <c r="A18" s="492" t="s">
        <v>872</v>
      </c>
      <c r="B18" s="499"/>
    </row>
    <row r="19" spans="1:2" ht="18.95" customHeight="1">
      <c r="A19" s="492" t="s">
        <v>873</v>
      </c>
      <c r="B19" s="499"/>
    </row>
    <row r="20" spans="1:2" ht="18.95" customHeight="1">
      <c r="A20" s="492" t="s">
        <v>874</v>
      </c>
      <c r="B20" s="499"/>
    </row>
    <row r="21" spans="1:2" ht="18.95" customHeight="1">
      <c r="A21" s="492" t="s">
        <v>875</v>
      </c>
      <c r="B21" s="499"/>
    </row>
    <row r="22" spans="1:2" ht="18.95" customHeight="1">
      <c r="A22" s="500" t="s">
        <v>591</v>
      </c>
      <c r="B22" s="499"/>
    </row>
    <row r="23" spans="1:2" ht="18.95" customHeight="1">
      <c r="A23" s="500" t="s">
        <v>876</v>
      </c>
      <c r="B23" s="499"/>
    </row>
    <row r="24" spans="1:2" ht="18.95" customHeight="1">
      <c r="A24" s="492" t="s">
        <v>877</v>
      </c>
      <c r="B24" s="499"/>
    </row>
    <row r="25" spans="1:2" ht="18.95" customHeight="1">
      <c r="A25" s="492" t="s">
        <v>878</v>
      </c>
      <c r="B25" s="499"/>
    </row>
    <row r="26" spans="1:2" ht="18.95" customHeight="1">
      <c r="A26" s="492" t="s">
        <v>879</v>
      </c>
      <c r="B26" s="499"/>
    </row>
    <row r="27" spans="1:2" ht="18.95" customHeight="1">
      <c r="A27" s="492" t="s">
        <v>880</v>
      </c>
      <c r="B27" s="499"/>
    </row>
    <row r="28" spans="1:2" ht="18.95" customHeight="1">
      <c r="A28" s="492" t="s">
        <v>881</v>
      </c>
      <c r="B28" s="499"/>
    </row>
    <row r="29" spans="1:2" ht="18.95" customHeight="1">
      <c r="A29" s="492" t="s">
        <v>882</v>
      </c>
      <c r="B29" s="499"/>
    </row>
    <row r="30" spans="1:2" ht="18.95" customHeight="1">
      <c r="A30" s="492" t="s">
        <v>883</v>
      </c>
      <c r="B30" s="499"/>
    </row>
    <row r="31" spans="1:2" ht="18.95" customHeight="1">
      <c r="A31" s="492" t="s">
        <v>884</v>
      </c>
      <c r="B31" s="499">
        <v>95530</v>
      </c>
    </row>
    <row r="32" spans="1:2" ht="18.95" customHeight="1">
      <c r="A32" s="492" t="s">
        <v>885</v>
      </c>
      <c r="B32" s="499"/>
    </row>
    <row r="33" spans="1:2" ht="18.95" customHeight="1">
      <c r="A33" s="492" t="s">
        <v>886</v>
      </c>
      <c r="B33" s="499"/>
    </row>
    <row r="34" spans="1:2" ht="18.95" customHeight="1">
      <c r="A34" s="492" t="s">
        <v>887</v>
      </c>
      <c r="B34" s="499"/>
    </row>
    <row r="35" spans="1:2" ht="18.95" customHeight="1">
      <c r="A35" s="492" t="s">
        <v>888</v>
      </c>
      <c r="B35" s="499"/>
    </row>
    <row r="36" spans="1:2" ht="18.95" customHeight="1">
      <c r="A36" s="492" t="s">
        <v>889</v>
      </c>
      <c r="B36" s="499"/>
    </row>
    <row r="37" spans="1:2" ht="18.95" customHeight="1">
      <c r="A37" s="492" t="s">
        <v>502</v>
      </c>
      <c r="B37" s="499"/>
    </row>
    <row r="38" spans="1:2" ht="18.95" customHeight="1">
      <c r="A38" s="500" t="s">
        <v>890</v>
      </c>
      <c r="B38" s="499"/>
    </row>
    <row r="39" spans="1:2" ht="18.95" customHeight="1">
      <c r="A39" s="501" t="s">
        <v>524</v>
      </c>
      <c r="B39" s="502"/>
    </row>
    <row r="40" spans="1:2" ht="18.95" customHeight="1">
      <c r="A40" s="690" t="s">
        <v>337</v>
      </c>
      <c r="B40" s="690"/>
    </row>
  </sheetData>
  <sheetProtection formatCells="0" formatColumns="0" formatRows="0"/>
  <mergeCells count="2">
    <mergeCell ref="A2:B2"/>
    <mergeCell ref="A40:B40"/>
  </mergeCells>
  <phoneticPr fontId="3" type="noConversion"/>
  <pageMargins left="0.75" right="0.55000000000000004" top="0.55000000000000004" bottom="0.71" header="0.51" footer="0.51"/>
  <pageSetup paperSize="9" scale="98" fitToHeight="0" orientation="portrait" verticalDpi="0"/>
  <headerFooter alignWithMargins="0">
    <evenFooter>&amp;L—&amp;P—</evenFooter>
  </headerFooter>
</worksheet>
</file>

<file path=xl/worksheets/sheet15.xml><?xml version="1.0" encoding="utf-8"?>
<worksheet xmlns="http://schemas.openxmlformats.org/spreadsheetml/2006/main" xmlns:r="http://schemas.openxmlformats.org/officeDocument/2006/relationships">
  <sheetPr enableFormatConditionsCalculation="0">
    <tabColor theme="6"/>
    <pageSetUpPr fitToPage="1"/>
  </sheetPr>
  <dimension ref="A1:AB305"/>
  <sheetViews>
    <sheetView view="pageBreakPreview" topLeftCell="A7" workbookViewId="0">
      <selection activeCell="A17" sqref="A17"/>
    </sheetView>
  </sheetViews>
  <sheetFormatPr defaultRowHeight="14.25"/>
  <cols>
    <col min="1" max="1" width="62" customWidth="1"/>
    <col min="2" max="2" width="21" style="441" customWidth="1"/>
    <col min="3" max="4" width="8.375" style="441" customWidth="1"/>
    <col min="5" max="5" width="16.5" style="441" customWidth="1"/>
    <col min="6" max="6" width="21" style="441" customWidth="1"/>
    <col min="7" max="7" width="8.5" style="442" customWidth="1"/>
    <col min="8" max="8" width="15.75" style="442" customWidth="1"/>
    <col min="9" max="9" width="15.75" style="441" customWidth="1"/>
    <col min="10" max="16" width="16.5" style="441" customWidth="1"/>
    <col min="17" max="17" width="18.25" style="441" customWidth="1"/>
    <col min="18" max="18" width="9" style="441"/>
    <col min="23" max="23" width="15.375" bestFit="1" customWidth="1"/>
    <col min="27" max="28" width="14.125" bestFit="1" customWidth="1"/>
  </cols>
  <sheetData>
    <row r="1" spans="1:28">
      <c r="A1" s="443"/>
      <c r="B1" s="444" t="s">
        <v>891</v>
      </c>
      <c r="C1" s="444"/>
      <c r="D1" s="444"/>
      <c r="E1" s="444"/>
      <c r="F1" s="444"/>
      <c r="G1" s="445"/>
      <c r="H1" s="445"/>
      <c r="I1" s="444"/>
      <c r="J1" s="444"/>
      <c r="K1" s="444"/>
      <c r="L1" s="444"/>
      <c r="M1" s="444"/>
      <c r="N1" s="444"/>
      <c r="O1" s="444"/>
      <c r="P1" s="444"/>
      <c r="Q1" s="441" t="s">
        <v>891</v>
      </c>
      <c r="Y1" t="s">
        <v>892</v>
      </c>
      <c r="Z1" t="s">
        <v>557</v>
      </c>
      <c r="AA1" t="s">
        <v>893</v>
      </c>
      <c r="AB1" t="s">
        <v>894</v>
      </c>
    </row>
    <row r="2" spans="1:28" ht="22.5">
      <c r="A2" s="691" t="s">
        <v>283</v>
      </c>
      <c r="B2" s="691"/>
      <c r="C2" s="446"/>
      <c r="D2" s="446"/>
      <c r="E2" s="446"/>
      <c r="F2" s="446"/>
      <c r="G2" s="447"/>
      <c r="H2" s="447"/>
      <c r="I2" s="446"/>
      <c r="J2" s="446"/>
      <c r="K2" s="446"/>
      <c r="L2" s="446"/>
      <c r="M2" s="446"/>
      <c r="N2" s="446"/>
      <c r="O2" s="446"/>
      <c r="P2" s="446"/>
    </row>
    <row r="3" spans="1:28" ht="24" customHeight="1">
      <c r="A3" s="448"/>
      <c r="B3" s="449" t="s">
        <v>302</v>
      </c>
      <c r="C3" s="450"/>
      <c r="D3" s="450"/>
      <c r="E3" s="450"/>
      <c r="F3" s="450" t="s">
        <v>895</v>
      </c>
      <c r="G3" s="443"/>
      <c r="H3" s="443"/>
      <c r="I3" s="450"/>
      <c r="J3" s="450"/>
      <c r="K3" s="450"/>
      <c r="L3" s="450"/>
      <c r="M3" s="450"/>
      <c r="N3" s="450"/>
      <c r="O3" s="450"/>
      <c r="P3" s="450"/>
      <c r="Q3" s="441" t="s">
        <v>302</v>
      </c>
    </row>
    <row r="4" spans="1:28" ht="26.1" customHeight="1">
      <c r="A4" s="451" t="s">
        <v>557</v>
      </c>
      <c r="B4" s="452" t="s">
        <v>893</v>
      </c>
      <c r="C4" s="453" t="s">
        <v>896</v>
      </c>
      <c r="D4" s="453" t="s">
        <v>897</v>
      </c>
      <c r="E4" s="453" t="s">
        <v>898</v>
      </c>
      <c r="F4" s="453" t="s">
        <v>893</v>
      </c>
      <c r="G4" s="454" t="s">
        <v>892</v>
      </c>
      <c r="H4" s="454" t="s">
        <v>557</v>
      </c>
      <c r="I4" s="453" t="s">
        <v>893</v>
      </c>
      <c r="J4" s="454" t="s">
        <v>557</v>
      </c>
      <c r="K4" s="454" t="s">
        <v>893</v>
      </c>
      <c r="L4" s="454" t="s">
        <v>892</v>
      </c>
      <c r="M4" s="454" t="s">
        <v>557</v>
      </c>
      <c r="N4" s="454" t="s">
        <v>893</v>
      </c>
      <c r="O4" s="454"/>
      <c r="P4" s="453"/>
      <c r="Q4" s="441" t="s">
        <v>899</v>
      </c>
      <c r="R4" s="441" t="s">
        <v>898</v>
      </c>
      <c r="S4" t="s">
        <v>892</v>
      </c>
      <c r="T4" t="s">
        <v>557</v>
      </c>
      <c r="U4" t="s">
        <v>893</v>
      </c>
      <c r="V4" t="s">
        <v>894</v>
      </c>
    </row>
    <row r="5" spans="1:28" ht="26.1" customHeight="1">
      <c r="A5" s="455" t="s">
        <v>900</v>
      </c>
      <c r="B5" s="456">
        <v>37247252.029545002</v>
      </c>
      <c r="C5" s="457"/>
      <c r="D5" s="457" t="e">
        <f>B5-表4!#REF!</f>
        <v>#REF!</v>
      </c>
      <c r="E5" s="457">
        <f>B5-F5</f>
        <v>-19825.089999996126</v>
      </c>
      <c r="F5" s="457">
        <v>37267077.119544998</v>
      </c>
      <c r="G5" s="458" t="s">
        <v>901</v>
      </c>
      <c r="H5" s="458" t="s">
        <v>900</v>
      </c>
      <c r="I5" s="457">
        <v>37247252.029545002</v>
      </c>
      <c r="J5" s="458" t="s">
        <v>900</v>
      </c>
      <c r="K5" s="458">
        <v>37267077.119544998</v>
      </c>
      <c r="L5" s="458" t="s">
        <v>901</v>
      </c>
      <c r="M5" s="458" t="s">
        <v>900</v>
      </c>
      <c r="N5" s="458">
        <v>37267077.119544998</v>
      </c>
      <c r="O5" s="458"/>
      <c r="P5" s="457"/>
      <c r="Q5" s="455">
        <v>38073493.857545003</v>
      </c>
      <c r="R5" s="455">
        <f>B5-Q5</f>
        <v>-826241.82800000161</v>
      </c>
      <c r="S5" s="475" t="s">
        <v>901</v>
      </c>
      <c r="T5" s="475" t="s">
        <v>900</v>
      </c>
      <c r="U5" s="475">
        <v>37263172.774544999</v>
      </c>
      <c r="V5" s="475">
        <v>1.19369629061458</v>
      </c>
      <c r="W5" s="475">
        <f>B5-U5</f>
        <v>-15920.744999997318</v>
      </c>
      <c r="Y5" s="475" t="s">
        <v>901</v>
      </c>
      <c r="Z5" s="475" t="s">
        <v>900</v>
      </c>
      <c r="AA5" s="475">
        <v>38073493.857545003</v>
      </c>
      <c r="AB5" s="475">
        <v>1.21965428610885</v>
      </c>
    </row>
    <row r="6" spans="1:28" ht="26.1" customHeight="1">
      <c r="A6" s="441" t="s">
        <v>902</v>
      </c>
      <c r="B6" s="459">
        <v>7103462</v>
      </c>
      <c r="C6" s="460"/>
      <c r="D6" s="460">
        <f>B6-表4!B25</f>
        <v>7103462</v>
      </c>
      <c r="E6" s="457">
        <f t="shared" ref="E6:E69" si="0">B6-F6</f>
        <v>0</v>
      </c>
      <c r="F6" s="460">
        <v>7103462</v>
      </c>
      <c r="G6" s="461" t="s">
        <v>903</v>
      </c>
      <c r="H6" s="461" t="s">
        <v>902</v>
      </c>
      <c r="I6" s="460">
        <v>7103462</v>
      </c>
      <c r="J6" s="461" t="s">
        <v>902</v>
      </c>
      <c r="K6" s="461">
        <v>7103462</v>
      </c>
      <c r="L6" s="461" t="s">
        <v>903</v>
      </c>
      <c r="M6" s="461" t="s">
        <v>902</v>
      </c>
      <c r="N6" s="461">
        <v>7103462</v>
      </c>
      <c r="O6" s="461"/>
      <c r="P6" s="460"/>
      <c r="Q6" s="441">
        <v>7103462</v>
      </c>
      <c r="R6" s="455">
        <f t="shared" ref="R6:R69" si="1">B6-Q6</f>
        <v>0</v>
      </c>
      <c r="S6" t="s">
        <v>903</v>
      </c>
      <c r="T6" t="s">
        <v>902</v>
      </c>
      <c r="U6">
        <v>7103462</v>
      </c>
      <c r="V6">
        <v>1.0113903940820099</v>
      </c>
      <c r="W6" s="475">
        <f t="shared" ref="W6:W69" si="2">B6-U6</f>
        <v>0</v>
      </c>
      <c r="Y6" t="s">
        <v>903</v>
      </c>
      <c r="Z6" t="s">
        <v>902</v>
      </c>
      <c r="AA6">
        <v>7103462</v>
      </c>
      <c r="AB6">
        <v>1.0113903940820099</v>
      </c>
    </row>
    <row r="7" spans="1:28" ht="26.1" customHeight="1">
      <c r="A7" s="441" t="s">
        <v>904</v>
      </c>
      <c r="B7" s="459">
        <v>830658</v>
      </c>
      <c r="C7" s="460"/>
      <c r="D7" s="460"/>
      <c r="E7" s="457">
        <f t="shared" si="0"/>
        <v>0</v>
      </c>
      <c r="F7" s="460">
        <v>830658</v>
      </c>
      <c r="G7" s="461" t="s">
        <v>905</v>
      </c>
      <c r="H7" s="461" t="s">
        <v>904</v>
      </c>
      <c r="I7" s="460">
        <v>830658</v>
      </c>
      <c r="J7" s="461" t="s">
        <v>904</v>
      </c>
      <c r="K7" s="461">
        <v>830658</v>
      </c>
      <c r="L7" s="461" t="s">
        <v>905</v>
      </c>
      <c r="M7" s="461" t="s">
        <v>904</v>
      </c>
      <c r="N7" s="461">
        <v>830658</v>
      </c>
      <c r="O7" s="461"/>
      <c r="P7" s="460"/>
      <c r="Q7" s="441">
        <v>830658</v>
      </c>
      <c r="R7" s="455">
        <f t="shared" si="1"/>
        <v>0</v>
      </c>
      <c r="S7" t="s">
        <v>905</v>
      </c>
      <c r="T7" t="s">
        <v>904</v>
      </c>
      <c r="U7">
        <v>830658</v>
      </c>
      <c r="V7">
        <v>1</v>
      </c>
      <c r="W7" s="475">
        <f t="shared" si="2"/>
        <v>0</v>
      </c>
      <c r="Y7" t="s">
        <v>905</v>
      </c>
      <c r="Z7" t="s">
        <v>904</v>
      </c>
      <c r="AA7">
        <v>830658</v>
      </c>
      <c r="AB7">
        <v>1</v>
      </c>
    </row>
    <row r="8" spans="1:28" ht="26.1" customHeight="1">
      <c r="A8" s="441" t="s">
        <v>906</v>
      </c>
      <c r="B8" s="459">
        <v>557261</v>
      </c>
      <c r="C8" s="460"/>
      <c r="D8" s="460"/>
      <c r="E8" s="457">
        <f t="shared" si="0"/>
        <v>0</v>
      </c>
      <c r="F8" s="460">
        <v>557261</v>
      </c>
      <c r="G8" s="461" t="s">
        <v>907</v>
      </c>
      <c r="H8" s="461" t="s">
        <v>906</v>
      </c>
      <c r="I8" s="460">
        <v>557261</v>
      </c>
      <c r="J8" s="461" t="s">
        <v>906</v>
      </c>
      <c r="K8" s="461">
        <v>557261</v>
      </c>
      <c r="L8" s="461" t="s">
        <v>907</v>
      </c>
      <c r="M8" s="461" t="s">
        <v>906</v>
      </c>
      <c r="N8" s="461">
        <v>557261</v>
      </c>
      <c r="O8" s="461"/>
      <c r="P8" s="460"/>
      <c r="Q8" s="441">
        <v>557261</v>
      </c>
      <c r="R8" s="455">
        <f t="shared" si="1"/>
        <v>0</v>
      </c>
      <c r="S8" t="s">
        <v>907</v>
      </c>
      <c r="T8" t="s">
        <v>906</v>
      </c>
      <c r="U8">
        <v>557261</v>
      </c>
      <c r="V8">
        <v>1</v>
      </c>
      <c r="W8" s="475">
        <f t="shared" si="2"/>
        <v>0</v>
      </c>
      <c r="Y8" t="s">
        <v>907</v>
      </c>
      <c r="Z8" t="s">
        <v>906</v>
      </c>
      <c r="AA8">
        <v>557261</v>
      </c>
      <c r="AB8">
        <v>1</v>
      </c>
    </row>
    <row r="9" spans="1:28" ht="26.1" customHeight="1">
      <c r="A9" s="441" t="s">
        <v>908</v>
      </c>
      <c r="B9" s="459">
        <v>1282488</v>
      </c>
      <c r="C9" s="460"/>
      <c r="D9" s="460"/>
      <c r="E9" s="457">
        <f t="shared" si="0"/>
        <v>-1864624</v>
      </c>
      <c r="F9" s="460">
        <v>3147112</v>
      </c>
      <c r="G9" s="461" t="s">
        <v>909</v>
      </c>
      <c r="H9" s="461" t="s">
        <v>908</v>
      </c>
      <c r="I9" s="460">
        <v>1282488</v>
      </c>
      <c r="J9" s="461" t="s">
        <v>908</v>
      </c>
      <c r="K9" s="461">
        <v>3147112</v>
      </c>
      <c r="L9" s="461" t="s">
        <v>909</v>
      </c>
      <c r="M9" s="461" t="s">
        <v>908</v>
      </c>
      <c r="N9" s="461">
        <v>3147112</v>
      </c>
      <c r="O9" s="461"/>
      <c r="P9" s="460"/>
      <c r="Q9" s="441">
        <v>3147112</v>
      </c>
      <c r="R9" s="455">
        <f t="shared" si="1"/>
        <v>-1864624</v>
      </c>
      <c r="S9" t="s">
        <v>909</v>
      </c>
      <c r="T9" t="s">
        <v>908</v>
      </c>
      <c r="U9">
        <v>3147112</v>
      </c>
      <c r="V9">
        <v>1</v>
      </c>
      <c r="W9" s="475">
        <f t="shared" si="2"/>
        <v>-1864624</v>
      </c>
      <c r="Y9" t="s">
        <v>909</v>
      </c>
      <c r="Z9" t="s">
        <v>908</v>
      </c>
      <c r="AA9">
        <v>3147112</v>
      </c>
      <c r="AB9">
        <v>1</v>
      </c>
    </row>
    <row r="10" spans="1:28" ht="26.1" customHeight="1">
      <c r="A10" s="441" t="s">
        <v>910</v>
      </c>
      <c r="B10" s="459">
        <v>2022733</v>
      </c>
      <c r="C10" s="460"/>
      <c r="D10" s="460"/>
      <c r="E10" s="457">
        <f t="shared" si="0"/>
        <v>1864624</v>
      </c>
      <c r="F10" s="460">
        <v>158109</v>
      </c>
      <c r="G10" s="461"/>
      <c r="H10" s="461"/>
      <c r="I10" s="460"/>
      <c r="J10" s="461" t="s">
        <v>911</v>
      </c>
      <c r="K10" s="461">
        <v>158109</v>
      </c>
      <c r="L10" s="461" t="s">
        <v>912</v>
      </c>
      <c r="M10" s="461" t="s">
        <v>911</v>
      </c>
      <c r="N10" s="461">
        <v>158109</v>
      </c>
      <c r="O10" s="461"/>
      <c r="P10" s="460"/>
      <c r="Q10" s="441">
        <v>158109</v>
      </c>
      <c r="R10" s="455">
        <f t="shared" si="1"/>
        <v>1864624</v>
      </c>
      <c r="S10" t="s">
        <v>912</v>
      </c>
      <c r="T10" t="s">
        <v>911</v>
      </c>
      <c r="U10">
        <v>158109</v>
      </c>
      <c r="V10">
        <v>1</v>
      </c>
      <c r="W10" s="475">
        <f t="shared" si="2"/>
        <v>1864624</v>
      </c>
      <c r="Y10" t="s">
        <v>912</v>
      </c>
      <c r="Z10" t="s">
        <v>911</v>
      </c>
      <c r="AA10">
        <v>158109</v>
      </c>
      <c r="AB10">
        <v>1</v>
      </c>
    </row>
    <row r="11" spans="1:28" ht="26.1" customHeight="1">
      <c r="A11" s="441" t="s">
        <v>913</v>
      </c>
      <c r="B11" s="459">
        <v>2410322</v>
      </c>
      <c r="C11" s="460"/>
      <c r="D11" s="460"/>
      <c r="E11" s="457">
        <f t="shared" si="0"/>
        <v>0</v>
      </c>
      <c r="F11" s="460">
        <v>2410322</v>
      </c>
      <c r="G11" s="461" t="s">
        <v>914</v>
      </c>
      <c r="H11" s="461" t="s">
        <v>913</v>
      </c>
      <c r="I11" s="460">
        <v>2410322</v>
      </c>
      <c r="J11" s="461" t="s">
        <v>913</v>
      </c>
      <c r="K11" s="461">
        <v>2410322</v>
      </c>
      <c r="L11" s="461" t="s">
        <v>914</v>
      </c>
      <c r="M11" s="461" t="s">
        <v>913</v>
      </c>
      <c r="N11" s="461">
        <v>2410322</v>
      </c>
      <c r="O11" s="461"/>
      <c r="P11" s="460"/>
      <c r="Q11" s="441">
        <v>2410322</v>
      </c>
      <c r="R11" s="455">
        <f t="shared" si="1"/>
        <v>0</v>
      </c>
      <c r="S11" t="s">
        <v>914</v>
      </c>
      <c r="T11" t="s">
        <v>913</v>
      </c>
      <c r="U11">
        <v>2410322</v>
      </c>
      <c r="V11">
        <v>1.0343300196281899</v>
      </c>
      <c r="W11" s="475">
        <f t="shared" si="2"/>
        <v>0</v>
      </c>
      <c r="Y11" t="s">
        <v>914</v>
      </c>
      <c r="Z11" t="s">
        <v>913</v>
      </c>
      <c r="AA11">
        <v>2410322</v>
      </c>
      <c r="AB11">
        <v>1.0343300196281899</v>
      </c>
    </row>
    <row r="12" spans="1:28" ht="26.1" customHeight="1">
      <c r="A12" s="441" t="s">
        <v>915</v>
      </c>
      <c r="B12" s="459">
        <v>30143790.029545002</v>
      </c>
      <c r="C12" s="460"/>
      <c r="D12" s="460"/>
      <c r="E12" s="457">
        <f t="shared" si="0"/>
        <v>-19825.089999999851</v>
      </c>
      <c r="F12" s="460">
        <v>30163615.119545002</v>
      </c>
      <c r="G12" s="461" t="s">
        <v>916</v>
      </c>
      <c r="H12" s="461" t="s">
        <v>915</v>
      </c>
      <c r="I12" s="460">
        <v>30143790.029545002</v>
      </c>
      <c r="J12" s="461" t="s">
        <v>915</v>
      </c>
      <c r="K12" s="461">
        <v>30159710.774544999</v>
      </c>
      <c r="L12" s="461" t="s">
        <v>916</v>
      </c>
      <c r="M12" s="461" t="s">
        <v>915</v>
      </c>
      <c r="N12" s="461">
        <v>30163615.119545002</v>
      </c>
      <c r="O12" s="461"/>
      <c r="P12" s="460"/>
      <c r="Q12" s="441">
        <v>30970031.857545</v>
      </c>
      <c r="R12" s="455">
        <f t="shared" si="1"/>
        <v>-826241.82799999788</v>
      </c>
      <c r="S12" t="s">
        <v>916</v>
      </c>
      <c r="T12" t="s">
        <v>915</v>
      </c>
      <c r="U12">
        <v>30159710.774544999</v>
      </c>
      <c r="V12">
        <v>1.2466210937943301</v>
      </c>
      <c r="W12" s="475">
        <f t="shared" si="2"/>
        <v>-15920.744999997318</v>
      </c>
      <c r="Y12" t="s">
        <v>916</v>
      </c>
      <c r="Z12" t="s">
        <v>915</v>
      </c>
      <c r="AA12">
        <v>30970031.857545</v>
      </c>
      <c r="AB12">
        <v>1.2801148949240999</v>
      </c>
    </row>
    <row r="13" spans="1:28" ht="26.1" customHeight="1">
      <c r="A13" s="441" t="s">
        <v>917</v>
      </c>
      <c r="B13" s="459">
        <v>17729579.577199999</v>
      </c>
      <c r="C13" s="460"/>
      <c r="D13" s="460">
        <f>B13-表4!B26</f>
        <v>17729579.577199999</v>
      </c>
      <c r="E13" s="457">
        <f t="shared" si="0"/>
        <v>-259.10000000149012</v>
      </c>
      <c r="F13" s="460">
        <v>17729838.677200001</v>
      </c>
      <c r="G13" s="461" t="s">
        <v>916</v>
      </c>
      <c r="H13" s="461" t="s">
        <v>917</v>
      </c>
      <c r="I13" s="460">
        <v>17729579.577199999</v>
      </c>
      <c r="J13" s="461" t="s">
        <v>917</v>
      </c>
      <c r="K13" s="461">
        <v>17729838.677200001</v>
      </c>
      <c r="L13" s="461" t="s">
        <v>916</v>
      </c>
      <c r="M13" s="461" t="s">
        <v>917</v>
      </c>
      <c r="N13" s="461">
        <v>17729838.677200001</v>
      </c>
      <c r="O13" s="461"/>
      <c r="P13" s="460"/>
      <c r="Q13" s="441">
        <v>15349981.747199999</v>
      </c>
      <c r="R13" s="455">
        <f t="shared" si="1"/>
        <v>2379597.83</v>
      </c>
      <c r="S13" t="s">
        <v>916</v>
      </c>
      <c r="T13" t="s">
        <v>917</v>
      </c>
      <c r="U13">
        <v>17375661.277199998</v>
      </c>
      <c r="V13">
        <v>1.2452945524652299</v>
      </c>
      <c r="W13" s="475">
        <f t="shared" si="2"/>
        <v>353918.30000000075</v>
      </c>
      <c r="Y13" t="s">
        <v>916</v>
      </c>
      <c r="Z13" t="s">
        <v>917</v>
      </c>
      <c r="AA13">
        <v>15349981.747199999</v>
      </c>
      <c r="AB13">
        <v>1.10011632623799</v>
      </c>
    </row>
    <row r="14" spans="1:28" ht="26.1" customHeight="1">
      <c r="A14" s="441" t="s">
        <v>918</v>
      </c>
      <c r="B14" s="459">
        <v>110000</v>
      </c>
      <c r="C14" s="460"/>
      <c r="D14" s="460"/>
      <c r="E14" s="457">
        <f t="shared" si="0"/>
        <v>0</v>
      </c>
      <c r="F14" s="460">
        <v>110000</v>
      </c>
      <c r="G14" s="461" t="s">
        <v>919</v>
      </c>
      <c r="H14" s="461" t="s">
        <v>918</v>
      </c>
      <c r="I14" s="460">
        <v>110000</v>
      </c>
      <c r="J14" s="461" t="s">
        <v>918</v>
      </c>
      <c r="K14" s="461">
        <v>110000</v>
      </c>
      <c r="L14" s="461" t="s">
        <v>919</v>
      </c>
      <c r="M14" s="461" t="s">
        <v>918</v>
      </c>
      <c r="N14" s="461">
        <v>110000</v>
      </c>
      <c r="O14" s="461"/>
      <c r="P14" s="460"/>
      <c r="Q14" s="441">
        <v>110000</v>
      </c>
      <c r="R14" s="455">
        <f t="shared" si="1"/>
        <v>0</v>
      </c>
      <c r="S14" t="s">
        <v>919</v>
      </c>
      <c r="T14" t="s">
        <v>918</v>
      </c>
      <c r="U14">
        <v>110000</v>
      </c>
      <c r="V14">
        <v>1</v>
      </c>
      <c r="W14" s="475">
        <f t="shared" si="2"/>
        <v>0</v>
      </c>
      <c r="Y14" t="s">
        <v>919</v>
      </c>
      <c r="Z14" t="s">
        <v>918</v>
      </c>
      <c r="AA14">
        <v>110000</v>
      </c>
      <c r="AB14">
        <v>1</v>
      </c>
    </row>
    <row r="15" spans="1:28" ht="26.1" customHeight="1">
      <c r="A15" s="441" t="s">
        <v>920</v>
      </c>
      <c r="B15" s="459">
        <v>3790990</v>
      </c>
      <c r="C15" s="460"/>
      <c r="D15" s="460"/>
      <c r="E15" s="457">
        <f t="shared" si="0"/>
        <v>0</v>
      </c>
      <c r="F15" s="460">
        <v>3790990</v>
      </c>
      <c r="G15" s="461" t="s">
        <v>921</v>
      </c>
      <c r="H15" s="461" t="s">
        <v>920</v>
      </c>
      <c r="I15" s="460">
        <v>3790990</v>
      </c>
      <c r="J15" s="461" t="s">
        <v>920</v>
      </c>
      <c r="K15" s="461">
        <v>3790990</v>
      </c>
      <c r="L15" s="461" t="s">
        <v>921</v>
      </c>
      <c r="M15" s="461" t="s">
        <v>920</v>
      </c>
      <c r="N15" s="461">
        <v>3790990</v>
      </c>
      <c r="O15" s="461"/>
      <c r="P15" s="460"/>
      <c r="Q15" s="441">
        <v>3790990</v>
      </c>
      <c r="R15" s="455">
        <f t="shared" si="1"/>
        <v>0</v>
      </c>
      <c r="S15" t="s">
        <v>921</v>
      </c>
      <c r="T15" t="s">
        <v>920</v>
      </c>
      <c r="U15">
        <v>3790990</v>
      </c>
      <c r="V15">
        <v>1.30656662611279</v>
      </c>
      <c r="W15" s="475">
        <f t="shared" si="2"/>
        <v>0</v>
      </c>
      <c r="Y15" t="s">
        <v>921</v>
      </c>
      <c r="Z15" t="s">
        <v>920</v>
      </c>
      <c r="AA15">
        <v>3790990</v>
      </c>
      <c r="AB15">
        <v>1.30656662611279</v>
      </c>
    </row>
    <row r="16" spans="1:28" ht="26.1" customHeight="1">
      <c r="A16" s="441" t="s">
        <v>922</v>
      </c>
      <c r="B16" s="459">
        <v>1256422</v>
      </c>
      <c r="C16" s="460"/>
      <c r="D16" s="460"/>
      <c r="E16" s="457">
        <f t="shared" si="0"/>
        <v>0</v>
      </c>
      <c r="F16" s="460">
        <v>1256422</v>
      </c>
      <c r="G16" s="461" t="s">
        <v>923</v>
      </c>
      <c r="H16" s="461" t="s">
        <v>922</v>
      </c>
      <c r="I16" s="460">
        <v>1256422</v>
      </c>
      <c r="J16" s="461" t="s">
        <v>922</v>
      </c>
      <c r="K16" s="461">
        <v>1256422</v>
      </c>
      <c r="L16" s="461" t="s">
        <v>923</v>
      </c>
      <c r="M16" s="461" t="s">
        <v>922</v>
      </c>
      <c r="N16" s="461">
        <v>1256422</v>
      </c>
      <c r="O16" s="461"/>
      <c r="P16" s="460"/>
      <c r="Q16" s="441">
        <v>1256422</v>
      </c>
      <c r="R16" s="455">
        <f t="shared" si="1"/>
        <v>0</v>
      </c>
      <c r="S16" t="s">
        <v>923</v>
      </c>
      <c r="T16" t="s">
        <v>922</v>
      </c>
      <c r="U16">
        <v>1256422</v>
      </c>
      <c r="V16">
        <v>0.89183084755098596</v>
      </c>
      <c r="W16" s="475">
        <f t="shared" si="2"/>
        <v>0</v>
      </c>
      <c r="Y16" t="s">
        <v>923</v>
      </c>
      <c r="Z16" t="s">
        <v>922</v>
      </c>
      <c r="AA16">
        <v>1256422</v>
      </c>
      <c r="AB16">
        <v>0.89183084755098596</v>
      </c>
    </row>
    <row r="17" spans="1:28" ht="26.1" customHeight="1">
      <c r="A17" s="441" t="s">
        <v>924</v>
      </c>
      <c r="B17" s="459">
        <v>1539892</v>
      </c>
      <c r="C17" s="460"/>
      <c r="D17" s="460"/>
      <c r="E17" s="457">
        <f t="shared" si="0"/>
        <v>0</v>
      </c>
      <c r="F17" s="460">
        <v>1539892</v>
      </c>
      <c r="G17" s="461" t="s">
        <v>925</v>
      </c>
      <c r="H17" s="461" t="s">
        <v>924</v>
      </c>
      <c r="I17" s="460">
        <v>1539892</v>
      </c>
      <c r="J17" s="461" t="s">
        <v>924</v>
      </c>
      <c r="K17" s="461">
        <v>1539892</v>
      </c>
      <c r="L17" s="461" t="s">
        <v>925</v>
      </c>
      <c r="M17" s="461" t="s">
        <v>924</v>
      </c>
      <c r="N17" s="461">
        <v>1539892</v>
      </c>
      <c r="O17" s="461"/>
      <c r="P17" s="460"/>
      <c r="Q17" s="441">
        <v>1539892</v>
      </c>
      <c r="R17" s="455">
        <f t="shared" si="1"/>
        <v>0</v>
      </c>
      <c r="S17" t="s">
        <v>925</v>
      </c>
      <c r="T17" t="s">
        <v>924</v>
      </c>
      <c r="U17">
        <v>1539892</v>
      </c>
      <c r="V17">
        <v>1.06714918128671</v>
      </c>
      <c r="W17" s="475">
        <f t="shared" si="2"/>
        <v>0</v>
      </c>
      <c r="Y17" t="s">
        <v>925</v>
      </c>
      <c r="Z17" t="s">
        <v>924</v>
      </c>
      <c r="AA17">
        <v>1539892</v>
      </c>
      <c r="AB17">
        <v>1.06714918128671</v>
      </c>
    </row>
    <row r="18" spans="1:28" ht="26.1" customHeight="1">
      <c r="A18" s="441" t="s">
        <v>926</v>
      </c>
      <c r="B18" s="459">
        <v>28000</v>
      </c>
      <c r="C18" s="460"/>
      <c r="D18" s="460"/>
      <c r="E18" s="457">
        <f t="shared" si="0"/>
        <v>0</v>
      </c>
      <c r="F18" s="460">
        <v>28000</v>
      </c>
      <c r="G18" s="461" t="s">
        <v>927</v>
      </c>
      <c r="H18" s="461" t="s">
        <v>926</v>
      </c>
      <c r="I18" s="460">
        <v>28000</v>
      </c>
      <c r="J18" s="461" t="s">
        <v>926</v>
      </c>
      <c r="K18" s="461">
        <v>28000</v>
      </c>
      <c r="L18" s="461" t="s">
        <v>927</v>
      </c>
      <c r="M18" s="461" t="s">
        <v>926</v>
      </c>
      <c r="N18" s="461">
        <v>28000</v>
      </c>
      <c r="O18" s="461"/>
      <c r="P18" s="460"/>
      <c r="Q18" s="441">
        <v>28000</v>
      </c>
      <c r="R18" s="455">
        <f t="shared" si="1"/>
        <v>0</v>
      </c>
      <c r="S18" t="s">
        <v>927</v>
      </c>
      <c r="T18" t="s">
        <v>926</v>
      </c>
      <c r="U18">
        <v>28000</v>
      </c>
      <c r="V18">
        <v>0.90614886731391597</v>
      </c>
      <c r="W18" s="475">
        <f t="shared" si="2"/>
        <v>0</v>
      </c>
      <c r="Y18" t="s">
        <v>927</v>
      </c>
      <c r="Z18" t="s">
        <v>926</v>
      </c>
      <c r="AA18">
        <v>28000</v>
      </c>
      <c r="AB18">
        <v>0.90614886731391597</v>
      </c>
    </row>
    <row r="19" spans="1:28" ht="26.1" customHeight="1">
      <c r="A19" s="441" t="s">
        <v>928</v>
      </c>
      <c r="B19" s="459">
        <v>439461.24</v>
      </c>
      <c r="C19" s="460"/>
      <c r="D19" s="460"/>
      <c r="E19" s="457">
        <f t="shared" si="0"/>
        <v>0</v>
      </c>
      <c r="F19" s="460">
        <v>439461.24</v>
      </c>
      <c r="G19" s="461" t="s">
        <v>929</v>
      </c>
      <c r="H19" s="461" t="s">
        <v>928</v>
      </c>
      <c r="I19" s="460">
        <v>439461.24</v>
      </c>
      <c r="J19" s="461" t="s">
        <v>928</v>
      </c>
      <c r="K19" s="461">
        <v>439461.24</v>
      </c>
      <c r="L19" s="461" t="s">
        <v>929</v>
      </c>
      <c r="M19" s="461" t="s">
        <v>928</v>
      </c>
      <c r="N19" s="461">
        <v>439461.24</v>
      </c>
      <c r="O19" s="461"/>
      <c r="P19" s="460"/>
      <c r="Q19" s="441">
        <v>439461.24</v>
      </c>
      <c r="R19" s="455">
        <f t="shared" si="1"/>
        <v>0</v>
      </c>
      <c r="S19" t="s">
        <v>929</v>
      </c>
      <c r="T19" t="s">
        <v>928</v>
      </c>
      <c r="U19">
        <v>439461.24</v>
      </c>
      <c r="V19">
        <v>1.0580223949769001</v>
      </c>
      <c r="W19" s="475">
        <f t="shared" si="2"/>
        <v>0</v>
      </c>
      <c r="Y19" t="s">
        <v>929</v>
      </c>
      <c r="Z19" t="s">
        <v>928</v>
      </c>
      <c r="AA19">
        <v>439461.24</v>
      </c>
      <c r="AB19">
        <v>1.0580223949769001</v>
      </c>
    </row>
    <row r="20" spans="1:28" ht="26.1" customHeight="1">
      <c r="A20" s="441" t="s">
        <v>930</v>
      </c>
      <c r="B20" s="459">
        <v>147260.28</v>
      </c>
      <c r="C20" s="460"/>
      <c r="D20" s="460"/>
      <c r="E20" s="457">
        <f t="shared" si="0"/>
        <v>-51.899999999994179</v>
      </c>
      <c r="F20" s="460">
        <v>147312.18</v>
      </c>
      <c r="G20" s="461" t="s">
        <v>931</v>
      </c>
      <c r="H20" s="461" t="s">
        <v>930</v>
      </c>
      <c r="I20" s="460">
        <v>147260.28</v>
      </c>
      <c r="J20" s="461" t="s">
        <v>930</v>
      </c>
      <c r="K20" s="461">
        <v>147312.18</v>
      </c>
      <c r="L20" s="461" t="s">
        <v>931</v>
      </c>
      <c r="M20" s="461" t="s">
        <v>930</v>
      </c>
      <c r="N20" s="461">
        <v>147312.18</v>
      </c>
      <c r="O20" s="461"/>
      <c r="P20" s="460"/>
      <c r="Q20" s="441">
        <v>147312.18</v>
      </c>
      <c r="R20" s="455">
        <f t="shared" si="1"/>
        <v>-51.899999999994179</v>
      </c>
      <c r="S20" t="s">
        <v>931</v>
      </c>
      <c r="T20" t="s">
        <v>930</v>
      </c>
      <c r="U20">
        <v>147312.18</v>
      </c>
      <c r="V20">
        <v>1.0069037262952001</v>
      </c>
      <c r="W20" s="475">
        <f t="shared" si="2"/>
        <v>-51.899999999994179</v>
      </c>
      <c r="Y20" t="s">
        <v>931</v>
      </c>
      <c r="Z20" t="s">
        <v>930</v>
      </c>
      <c r="AA20">
        <v>147312.18</v>
      </c>
      <c r="AB20">
        <v>1.0069037262952001</v>
      </c>
    </row>
    <row r="21" spans="1:28" ht="26.1" customHeight="1">
      <c r="A21" s="441" t="s">
        <v>932</v>
      </c>
      <c r="B21" s="459">
        <v>1602148.3214</v>
      </c>
      <c r="C21" s="460"/>
      <c r="D21" s="460"/>
      <c r="E21" s="457">
        <f t="shared" si="0"/>
        <v>0</v>
      </c>
      <c r="F21" s="460">
        <v>1602148.3214</v>
      </c>
      <c r="G21" s="461" t="s">
        <v>933</v>
      </c>
      <c r="H21" s="461" t="s">
        <v>932</v>
      </c>
      <c r="I21" s="460">
        <v>1602148.3214</v>
      </c>
      <c r="J21" s="461" t="s">
        <v>932</v>
      </c>
      <c r="K21" s="461">
        <v>1355851.3214</v>
      </c>
      <c r="L21" s="461" t="s">
        <v>933</v>
      </c>
      <c r="M21" s="461" t="s">
        <v>932</v>
      </c>
      <c r="N21" s="461">
        <v>1602148.3214</v>
      </c>
      <c r="O21" s="461"/>
      <c r="P21" s="460"/>
      <c r="Q21" s="441">
        <v>1355851.3214</v>
      </c>
      <c r="R21" s="455">
        <f t="shared" si="1"/>
        <v>246297</v>
      </c>
      <c r="S21" t="s">
        <v>933</v>
      </c>
      <c r="T21" t="s">
        <v>932</v>
      </c>
      <c r="U21">
        <v>1355851.3214</v>
      </c>
      <c r="V21">
        <v>1.84190807906135</v>
      </c>
      <c r="W21" s="475">
        <f t="shared" si="2"/>
        <v>246297</v>
      </c>
      <c r="Y21" t="s">
        <v>933</v>
      </c>
      <c r="Z21" t="s">
        <v>932</v>
      </c>
      <c r="AA21">
        <v>1355851.3214</v>
      </c>
      <c r="AB21">
        <v>1.84190807906135</v>
      </c>
    </row>
    <row r="22" spans="1:28" ht="26.1" customHeight="1">
      <c r="A22" s="441" t="s">
        <v>934</v>
      </c>
      <c r="B22" s="459">
        <v>861039.18649999995</v>
      </c>
      <c r="C22" s="460"/>
      <c r="D22" s="460"/>
      <c r="E22" s="457">
        <f t="shared" si="0"/>
        <v>0</v>
      </c>
      <c r="F22" s="460">
        <v>861039.18649999995</v>
      </c>
      <c r="G22" s="461" t="s">
        <v>935</v>
      </c>
      <c r="H22" s="461" t="s">
        <v>934</v>
      </c>
      <c r="I22" s="460">
        <v>861039.18649999995</v>
      </c>
      <c r="J22" s="461" t="s">
        <v>934</v>
      </c>
      <c r="K22" s="461">
        <v>509039.18650000001</v>
      </c>
      <c r="L22" s="461" t="s">
        <v>935</v>
      </c>
      <c r="M22" s="461" t="s">
        <v>934</v>
      </c>
      <c r="N22" s="461">
        <v>861039.18649999995</v>
      </c>
      <c r="O22" s="461"/>
      <c r="P22" s="460"/>
      <c r="Q22" s="441">
        <v>509039.18650000001</v>
      </c>
      <c r="R22" s="455">
        <f t="shared" si="1"/>
        <v>351999.99999999994</v>
      </c>
      <c r="S22" t="s">
        <v>935</v>
      </c>
      <c r="T22" t="s">
        <v>934</v>
      </c>
      <c r="U22">
        <v>509039.18650000001</v>
      </c>
      <c r="V22">
        <v>0.66164838695002304</v>
      </c>
      <c r="W22" s="475">
        <f t="shared" si="2"/>
        <v>351999.99999999994</v>
      </c>
      <c r="Y22" t="s">
        <v>935</v>
      </c>
      <c r="Z22" t="s">
        <v>934</v>
      </c>
      <c r="AA22">
        <v>509039.18650000001</v>
      </c>
      <c r="AB22">
        <v>0.66164838695002304</v>
      </c>
    </row>
    <row r="23" spans="1:28" ht="26.1" customHeight="1">
      <c r="A23" s="441" t="s">
        <v>936</v>
      </c>
      <c r="B23" s="459">
        <v>2443499</v>
      </c>
      <c r="C23" s="460"/>
      <c r="D23" s="460"/>
      <c r="E23" s="457">
        <f t="shared" si="0"/>
        <v>0</v>
      </c>
      <c r="F23" s="460">
        <v>2443499</v>
      </c>
      <c r="G23" s="461" t="s">
        <v>937</v>
      </c>
      <c r="H23" s="461" t="s">
        <v>936</v>
      </c>
      <c r="I23" s="460">
        <v>2443499</v>
      </c>
      <c r="J23" s="461" t="s">
        <v>936</v>
      </c>
      <c r="K23" s="461">
        <v>2443499</v>
      </c>
      <c r="L23" s="461" t="s">
        <v>937</v>
      </c>
      <c r="M23" s="461" t="s">
        <v>936</v>
      </c>
      <c r="N23" s="461">
        <v>2443499</v>
      </c>
      <c r="O23" s="461"/>
      <c r="P23" s="460"/>
      <c r="Q23" s="441">
        <v>2270372</v>
      </c>
      <c r="R23" s="455">
        <f t="shared" si="1"/>
        <v>173127</v>
      </c>
      <c r="S23" t="s">
        <v>937</v>
      </c>
      <c r="T23" t="s">
        <v>936</v>
      </c>
      <c r="U23">
        <v>2443499</v>
      </c>
      <c r="V23">
        <v>1.1199053110161901</v>
      </c>
      <c r="W23" s="475">
        <f t="shared" si="2"/>
        <v>0</v>
      </c>
      <c r="Y23" t="s">
        <v>937</v>
      </c>
      <c r="Z23" t="s">
        <v>936</v>
      </c>
      <c r="AA23">
        <v>2270372</v>
      </c>
      <c r="AB23">
        <v>1.0405576841989499</v>
      </c>
    </row>
    <row r="24" spans="1:28" ht="26.1" customHeight="1">
      <c r="A24" s="441" t="s">
        <v>938</v>
      </c>
      <c r="B24" s="459">
        <v>138796</v>
      </c>
      <c r="C24" s="460"/>
      <c r="D24" s="460"/>
      <c r="E24" s="457">
        <f t="shared" si="0"/>
        <v>-20</v>
      </c>
      <c r="F24" s="460">
        <v>138816</v>
      </c>
      <c r="G24" s="461" t="s">
        <v>939</v>
      </c>
      <c r="H24" s="461" t="s">
        <v>938</v>
      </c>
      <c r="I24" s="460">
        <v>138796</v>
      </c>
      <c r="J24" s="461" t="s">
        <v>938</v>
      </c>
      <c r="K24" s="461">
        <v>138816</v>
      </c>
      <c r="L24" s="461" t="s">
        <v>939</v>
      </c>
      <c r="M24" s="461" t="s">
        <v>938</v>
      </c>
      <c r="N24" s="461">
        <v>138816</v>
      </c>
      <c r="O24" s="461"/>
      <c r="P24" s="460"/>
      <c r="Q24" s="441">
        <v>138151</v>
      </c>
      <c r="R24" s="455">
        <f t="shared" si="1"/>
        <v>645</v>
      </c>
      <c r="S24" t="s">
        <v>939</v>
      </c>
      <c r="T24" t="s">
        <v>938</v>
      </c>
      <c r="U24">
        <v>138816</v>
      </c>
      <c r="V24">
        <v>0.42094410397455201</v>
      </c>
      <c r="W24" s="475">
        <f t="shared" si="2"/>
        <v>-20</v>
      </c>
      <c r="Y24" t="s">
        <v>939</v>
      </c>
      <c r="Z24" t="s">
        <v>938</v>
      </c>
      <c r="AA24">
        <v>138151</v>
      </c>
      <c r="AB24">
        <v>0.418927565325239</v>
      </c>
    </row>
    <row r="25" spans="1:28" ht="26.1" customHeight="1">
      <c r="A25" s="441" t="s">
        <v>940</v>
      </c>
      <c r="B25" s="459">
        <v>8031</v>
      </c>
      <c r="C25" s="460"/>
      <c r="D25" s="460"/>
      <c r="E25" s="457">
        <f t="shared" si="0"/>
        <v>0</v>
      </c>
      <c r="F25" s="460">
        <v>8031</v>
      </c>
      <c r="G25" s="461" t="s">
        <v>941</v>
      </c>
      <c r="H25" s="461" t="s">
        <v>940</v>
      </c>
      <c r="I25" s="460">
        <v>8031</v>
      </c>
      <c r="J25" s="461" t="s">
        <v>940</v>
      </c>
      <c r="K25" s="461">
        <v>8031</v>
      </c>
      <c r="L25" s="461" t="s">
        <v>941</v>
      </c>
      <c r="M25" s="461" t="s">
        <v>940</v>
      </c>
      <c r="N25" s="461">
        <v>8031</v>
      </c>
      <c r="O25" s="461"/>
      <c r="P25" s="460"/>
      <c r="Q25" s="441">
        <v>8031</v>
      </c>
      <c r="R25" s="455">
        <f t="shared" si="1"/>
        <v>0</v>
      </c>
      <c r="S25" t="s">
        <v>941</v>
      </c>
      <c r="T25" t="s">
        <v>940</v>
      </c>
      <c r="U25">
        <v>8031</v>
      </c>
      <c r="V25">
        <v>0.765294453973699</v>
      </c>
      <c r="W25" s="475">
        <f t="shared" si="2"/>
        <v>0</v>
      </c>
      <c r="Y25" t="s">
        <v>941</v>
      </c>
      <c r="Z25" t="s">
        <v>940</v>
      </c>
      <c r="AA25">
        <v>8031</v>
      </c>
      <c r="AB25">
        <v>0.765294453973699</v>
      </c>
    </row>
    <row r="26" spans="1:28" ht="26.1" customHeight="1">
      <c r="A26" s="441" t="s">
        <v>942</v>
      </c>
      <c r="B26" s="459">
        <v>288200</v>
      </c>
      <c r="C26" s="460"/>
      <c r="D26" s="460"/>
      <c r="E26" s="457">
        <f t="shared" si="0"/>
        <v>0</v>
      </c>
      <c r="F26" s="460">
        <v>288200</v>
      </c>
      <c r="G26" s="461" t="s">
        <v>943</v>
      </c>
      <c r="H26" s="461" t="s">
        <v>942</v>
      </c>
      <c r="I26" s="460">
        <v>288200</v>
      </c>
      <c r="J26" s="461" t="s">
        <v>942</v>
      </c>
      <c r="K26" s="461">
        <v>288200</v>
      </c>
      <c r="L26" s="461" t="s">
        <v>943</v>
      </c>
      <c r="M26" s="461" t="s">
        <v>942</v>
      </c>
      <c r="N26" s="461">
        <v>288200</v>
      </c>
      <c r="O26" s="461"/>
      <c r="P26" s="460"/>
      <c r="Q26" s="441">
        <v>288200</v>
      </c>
      <c r="R26" s="455">
        <f t="shared" si="1"/>
        <v>0</v>
      </c>
      <c r="S26" t="s">
        <v>943</v>
      </c>
      <c r="T26" t="s">
        <v>942</v>
      </c>
      <c r="U26">
        <v>288200</v>
      </c>
      <c r="V26">
        <v>1.14455917394758</v>
      </c>
      <c r="W26" s="475">
        <f t="shared" si="2"/>
        <v>0</v>
      </c>
      <c r="Y26" t="s">
        <v>943</v>
      </c>
      <c r="Z26" t="s">
        <v>942</v>
      </c>
      <c r="AA26">
        <v>288200</v>
      </c>
      <c r="AB26">
        <v>1.14455917394758</v>
      </c>
    </row>
    <row r="27" spans="1:28" ht="26.1" customHeight="1">
      <c r="A27" s="462" t="s">
        <v>944</v>
      </c>
      <c r="B27" s="463">
        <v>1878021</v>
      </c>
      <c r="C27" s="460"/>
      <c r="D27" s="460"/>
      <c r="E27" s="457">
        <f t="shared" si="0"/>
        <v>0</v>
      </c>
      <c r="F27" s="460">
        <v>1878021</v>
      </c>
      <c r="G27" s="461" t="s">
        <v>945</v>
      </c>
      <c r="H27" s="461" t="s">
        <v>944</v>
      </c>
      <c r="I27" s="460">
        <v>1878021</v>
      </c>
      <c r="J27" s="461" t="s">
        <v>944</v>
      </c>
      <c r="K27" s="461">
        <v>1875707</v>
      </c>
      <c r="L27" s="461" t="s">
        <v>945</v>
      </c>
      <c r="M27" s="461" t="s">
        <v>944</v>
      </c>
      <c r="N27" s="461">
        <v>1878021</v>
      </c>
      <c r="O27" s="461"/>
      <c r="P27" s="460"/>
      <c r="Q27" s="441">
        <v>1885707</v>
      </c>
      <c r="R27" s="455">
        <f t="shared" si="1"/>
        <v>-7686</v>
      </c>
      <c r="S27" t="s">
        <v>945</v>
      </c>
      <c r="T27" t="s">
        <v>944</v>
      </c>
      <c r="U27">
        <v>1875707</v>
      </c>
      <c r="V27">
        <v>1.0299184227706799</v>
      </c>
      <c r="W27" s="475">
        <f t="shared" si="2"/>
        <v>2314</v>
      </c>
      <c r="Y27" t="s">
        <v>945</v>
      </c>
      <c r="Z27" t="s">
        <v>944</v>
      </c>
      <c r="AA27">
        <v>1885707</v>
      </c>
      <c r="AB27">
        <v>1.03540925061731</v>
      </c>
    </row>
    <row r="28" spans="1:28" ht="26.1" customHeight="1">
      <c r="A28" s="464" t="s">
        <v>946</v>
      </c>
      <c r="B28" s="465">
        <v>77960</v>
      </c>
      <c r="C28" s="460"/>
      <c r="D28" s="460"/>
      <c r="E28" s="457">
        <f t="shared" si="0"/>
        <v>0</v>
      </c>
      <c r="F28" s="460">
        <v>77960</v>
      </c>
      <c r="G28" s="461" t="s">
        <v>947</v>
      </c>
      <c r="H28" s="461" t="s">
        <v>946</v>
      </c>
      <c r="I28" s="460">
        <v>77960</v>
      </c>
      <c r="J28" s="461" t="s">
        <v>946</v>
      </c>
      <c r="K28" s="461">
        <v>77960</v>
      </c>
      <c r="L28" s="461" t="s">
        <v>947</v>
      </c>
      <c r="M28" s="461" t="s">
        <v>946</v>
      </c>
      <c r="N28" s="461">
        <v>77960</v>
      </c>
      <c r="O28" s="461"/>
      <c r="P28" s="460"/>
      <c r="Q28" s="441">
        <v>77960</v>
      </c>
      <c r="R28" s="455">
        <f t="shared" si="1"/>
        <v>0</v>
      </c>
      <c r="S28" t="s">
        <v>947</v>
      </c>
      <c r="T28" t="s">
        <v>946</v>
      </c>
      <c r="U28">
        <v>77960</v>
      </c>
      <c r="V28">
        <v>1.02849604221636</v>
      </c>
      <c r="W28" s="475">
        <f t="shared" si="2"/>
        <v>0</v>
      </c>
      <c r="Y28" t="s">
        <v>947</v>
      </c>
      <c r="Z28" t="s">
        <v>946</v>
      </c>
      <c r="AA28">
        <v>77960</v>
      </c>
      <c r="AB28">
        <v>1.02849604221636</v>
      </c>
    </row>
    <row r="29" spans="1:28" ht="26.1" customHeight="1">
      <c r="A29" s="441" t="s">
        <v>948</v>
      </c>
      <c r="B29" s="459">
        <v>16582</v>
      </c>
      <c r="C29" s="460"/>
      <c r="D29" s="460"/>
      <c r="E29" s="457">
        <f t="shared" si="0"/>
        <v>0</v>
      </c>
      <c r="F29" s="460">
        <v>16582</v>
      </c>
      <c r="G29" s="461" t="s">
        <v>949</v>
      </c>
      <c r="H29" s="461" t="s">
        <v>948</v>
      </c>
      <c r="I29" s="460">
        <v>16582</v>
      </c>
      <c r="J29" s="461" t="s">
        <v>948</v>
      </c>
      <c r="K29" s="461">
        <v>16582</v>
      </c>
      <c r="L29" s="461" t="s">
        <v>949</v>
      </c>
      <c r="M29" s="461" t="s">
        <v>948</v>
      </c>
      <c r="N29" s="461">
        <v>16582</v>
      </c>
      <c r="O29" s="461"/>
      <c r="P29" s="460"/>
      <c r="Q29" s="441">
        <v>16582</v>
      </c>
      <c r="R29" s="455">
        <f t="shared" si="1"/>
        <v>0</v>
      </c>
      <c r="S29" t="s">
        <v>949</v>
      </c>
      <c r="T29" t="s">
        <v>948</v>
      </c>
      <c r="U29">
        <v>16582</v>
      </c>
      <c r="V29">
        <v>1.1025999069087</v>
      </c>
      <c r="W29" s="475">
        <f t="shared" si="2"/>
        <v>0</v>
      </c>
      <c r="Y29" t="s">
        <v>949</v>
      </c>
      <c r="Z29" t="s">
        <v>948</v>
      </c>
      <c r="AA29">
        <v>16582</v>
      </c>
      <c r="AB29">
        <v>1.1025999069087</v>
      </c>
    </row>
    <row r="30" spans="1:28" ht="26.1" customHeight="1">
      <c r="A30" s="441" t="s">
        <v>950</v>
      </c>
      <c r="B30" s="459">
        <v>8640</v>
      </c>
      <c r="C30" s="460"/>
      <c r="D30" s="460"/>
      <c r="E30" s="457">
        <f t="shared" si="0"/>
        <v>0</v>
      </c>
      <c r="F30" s="460">
        <v>8640</v>
      </c>
      <c r="G30" s="461" t="s">
        <v>951</v>
      </c>
      <c r="H30" s="461" t="s">
        <v>950</v>
      </c>
      <c r="I30" s="460">
        <v>8640</v>
      </c>
      <c r="J30" s="461" t="s">
        <v>950</v>
      </c>
      <c r="K30" s="461">
        <v>8640</v>
      </c>
      <c r="L30" s="461" t="s">
        <v>951</v>
      </c>
      <c r="M30" s="461" t="s">
        <v>950</v>
      </c>
      <c r="N30" s="461">
        <v>8640</v>
      </c>
      <c r="O30" s="461"/>
      <c r="P30" s="460"/>
      <c r="Q30" s="441">
        <v>8640</v>
      </c>
      <c r="R30" s="455">
        <f t="shared" si="1"/>
        <v>0</v>
      </c>
      <c r="S30" t="s">
        <v>951</v>
      </c>
      <c r="T30" t="s">
        <v>950</v>
      </c>
      <c r="U30">
        <v>8640</v>
      </c>
      <c r="V30">
        <v>0.9</v>
      </c>
      <c r="W30" s="475">
        <f t="shared" si="2"/>
        <v>0</v>
      </c>
      <c r="Y30" t="s">
        <v>951</v>
      </c>
      <c r="Z30" t="s">
        <v>950</v>
      </c>
      <c r="AA30">
        <v>8640</v>
      </c>
      <c r="AB30">
        <v>0.9</v>
      </c>
    </row>
    <row r="31" spans="1:28" ht="26.1" customHeight="1">
      <c r="A31" s="441" t="s">
        <v>952</v>
      </c>
      <c r="B31" s="459">
        <v>1973540</v>
      </c>
      <c r="C31" s="460"/>
      <c r="D31" s="460"/>
      <c r="E31" s="457">
        <f t="shared" si="0"/>
        <v>0</v>
      </c>
      <c r="F31" s="460">
        <v>1973540</v>
      </c>
      <c r="G31" s="461" t="s">
        <v>953</v>
      </c>
      <c r="H31" s="461" t="s">
        <v>952</v>
      </c>
      <c r="I31" s="460">
        <v>1973540</v>
      </c>
      <c r="J31" s="461" t="s">
        <v>952</v>
      </c>
      <c r="K31" s="461">
        <v>1973540</v>
      </c>
      <c r="L31" s="461" t="s">
        <v>953</v>
      </c>
      <c r="M31" s="461" t="s">
        <v>952</v>
      </c>
      <c r="N31" s="461">
        <v>1973540</v>
      </c>
      <c r="O31" s="461"/>
      <c r="P31" s="460"/>
      <c r="Q31" s="441">
        <v>19390</v>
      </c>
      <c r="R31" s="455">
        <f t="shared" si="1"/>
        <v>1954150</v>
      </c>
      <c r="S31" t="s">
        <v>953</v>
      </c>
      <c r="T31" t="s">
        <v>952</v>
      </c>
      <c r="U31">
        <v>1973540</v>
      </c>
      <c r="V31">
        <v>179.08711433756801</v>
      </c>
      <c r="W31" s="475">
        <f t="shared" si="2"/>
        <v>0</v>
      </c>
      <c r="Y31" t="s">
        <v>953</v>
      </c>
      <c r="Z31" t="s">
        <v>952</v>
      </c>
      <c r="AA31">
        <v>19390</v>
      </c>
      <c r="AB31">
        <v>1.75952813067151</v>
      </c>
    </row>
    <row r="32" spans="1:28" ht="26.1" customHeight="1">
      <c r="A32" s="441" t="s">
        <v>954</v>
      </c>
      <c r="B32" s="459">
        <v>1121097.5493000001</v>
      </c>
      <c r="C32" s="460"/>
      <c r="D32" s="460"/>
      <c r="E32" s="457">
        <f t="shared" si="0"/>
        <v>-187.19999999995343</v>
      </c>
      <c r="F32" s="460">
        <v>1121284.7493</v>
      </c>
      <c r="G32" s="461" t="s">
        <v>955</v>
      </c>
      <c r="H32" s="461" t="s">
        <v>954</v>
      </c>
      <c r="I32" s="460">
        <v>1121097.5493000001</v>
      </c>
      <c r="J32" s="461" t="s">
        <v>954</v>
      </c>
      <c r="K32" s="461">
        <v>1367718.3492999999</v>
      </c>
      <c r="L32" s="461" t="s">
        <v>955</v>
      </c>
      <c r="M32" s="461" t="s">
        <v>954</v>
      </c>
      <c r="N32" s="461">
        <v>1121284.7493</v>
      </c>
      <c r="O32" s="461"/>
      <c r="P32" s="460"/>
      <c r="Q32" s="441">
        <v>1459980.8193000001</v>
      </c>
      <c r="R32" s="455">
        <f t="shared" si="1"/>
        <v>-338883.27</v>
      </c>
      <c r="S32" t="s">
        <v>955</v>
      </c>
      <c r="T32" t="s">
        <v>954</v>
      </c>
      <c r="U32">
        <v>1367718.3492999999</v>
      </c>
      <c r="V32">
        <v>1.0642854652343201</v>
      </c>
      <c r="W32" s="475">
        <f t="shared" si="2"/>
        <v>-246620.79999999981</v>
      </c>
      <c r="Y32" t="s">
        <v>955</v>
      </c>
      <c r="Z32" t="s">
        <v>954</v>
      </c>
      <c r="AA32">
        <v>1459980.8193000001</v>
      </c>
      <c r="AB32">
        <v>1.1360791981018099</v>
      </c>
    </row>
    <row r="33" spans="1:28" ht="26.1" customHeight="1">
      <c r="A33" s="441" t="s">
        <v>956</v>
      </c>
      <c r="B33" s="459">
        <v>12414210.452345001</v>
      </c>
      <c r="C33" s="460"/>
      <c r="D33" s="460"/>
      <c r="E33" s="457">
        <f t="shared" si="0"/>
        <v>-19565.990000000224</v>
      </c>
      <c r="F33" s="460">
        <v>12433776.442345001</v>
      </c>
      <c r="G33" s="461" t="s">
        <v>957</v>
      </c>
      <c r="H33" s="461" t="s">
        <v>956</v>
      </c>
      <c r="I33" s="460">
        <v>12414210.452345001</v>
      </c>
      <c r="J33" s="461" t="s">
        <v>956</v>
      </c>
      <c r="K33" s="461">
        <v>12433776.442345001</v>
      </c>
      <c r="L33" s="461" t="s">
        <v>957</v>
      </c>
      <c r="M33" s="461" t="s">
        <v>956</v>
      </c>
      <c r="N33" s="461">
        <v>12433776.442345001</v>
      </c>
      <c r="O33" s="461"/>
      <c r="P33" s="460"/>
      <c r="Q33" s="441">
        <v>15620050.110345</v>
      </c>
      <c r="R33" s="455">
        <f t="shared" si="1"/>
        <v>-3205839.6579999998</v>
      </c>
      <c r="S33" t="s">
        <v>957</v>
      </c>
      <c r="T33" t="s">
        <v>956</v>
      </c>
      <c r="U33">
        <v>12784049.497345001</v>
      </c>
      <c r="V33">
        <v>1.2484286229552799</v>
      </c>
      <c r="W33" s="475">
        <f t="shared" si="2"/>
        <v>-369839.04499999993</v>
      </c>
      <c r="Y33" t="s">
        <v>957</v>
      </c>
      <c r="Z33" t="s">
        <v>956</v>
      </c>
      <c r="AA33">
        <v>15620050.110345</v>
      </c>
      <c r="AB33">
        <v>1.52537876623525</v>
      </c>
    </row>
    <row r="34" spans="1:28" ht="26.1" customHeight="1">
      <c r="A34" s="441" t="s">
        <v>958</v>
      </c>
      <c r="B34" s="459" t="e">
        <f>表4!#REF!</f>
        <v>#REF!</v>
      </c>
      <c r="C34" s="460">
        <v>201</v>
      </c>
      <c r="D34" s="460"/>
      <c r="E34" s="457" t="e">
        <f t="shared" si="0"/>
        <v>#REF!</v>
      </c>
      <c r="F34" s="460">
        <v>120329.0644</v>
      </c>
      <c r="G34" s="461" t="s">
        <v>959</v>
      </c>
      <c r="H34" s="461" t="s">
        <v>958</v>
      </c>
      <c r="I34" s="460">
        <v>120329.0644</v>
      </c>
      <c r="J34" s="461" t="s">
        <v>958</v>
      </c>
      <c r="K34" s="461">
        <v>120329.0644</v>
      </c>
      <c r="L34" s="461" t="s">
        <v>959</v>
      </c>
      <c r="M34" s="461" t="s">
        <v>958</v>
      </c>
      <c r="N34" s="461">
        <v>120329.0644</v>
      </c>
      <c r="O34" s="461"/>
      <c r="P34" s="460"/>
      <c r="Q34" s="441">
        <v>225484.58199999999</v>
      </c>
      <c r="R34" s="455" t="e">
        <f t="shared" si="1"/>
        <v>#REF!</v>
      </c>
      <c r="S34" t="s">
        <v>959</v>
      </c>
      <c r="T34" t="s">
        <v>958</v>
      </c>
      <c r="U34">
        <v>123007.86440000001</v>
      </c>
      <c r="V34">
        <v>1.10943141667408</v>
      </c>
      <c r="W34" s="475" t="e">
        <f t="shared" si="2"/>
        <v>#REF!</v>
      </c>
      <c r="Y34" t="s">
        <v>959</v>
      </c>
      <c r="Z34" t="s">
        <v>958</v>
      </c>
      <c r="AA34">
        <v>225484.58199999999</v>
      </c>
      <c r="AB34">
        <v>2.0336885000535299</v>
      </c>
    </row>
    <row r="35" spans="1:28" ht="26.1" customHeight="1">
      <c r="A35" s="441" t="s">
        <v>960</v>
      </c>
      <c r="B35" s="466">
        <v>20087.3</v>
      </c>
      <c r="C35" s="467"/>
      <c r="D35" s="467"/>
      <c r="E35" s="457">
        <f t="shared" si="0"/>
        <v>0</v>
      </c>
      <c r="F35" s="467">
        <v>20087.3</v>
      </c>
      <c r="G35" s="461"/>
      <c r="H35" s="461" t="s">
        <v>961</v>
      </c>
      <c r="I35" s="460">
        <v>20087.3</v>
      </c>
      <c r="J35" s="469" t="s">
        <v>960</v>
      </c>
      <c r="K35" s="469">
        <v>20087.3</v>
      </c>
      <c r="L35" s="469"/>
      <c r="M35" s="469" t="s">
        <v>961</v>
      </c>
      <c r="N35" s="469">
        <v>20087.3</v>
      </c>
      <c r="O35" s="469"/>
      <c r="P35" s="467"/>
      <c r="Q35" s="441">
        <v>20087.3</v>
      </c>
      <c r="R35" s="455">
        <f t="shared" si="1"/>
        <v>0</v>
      </c>
      <c r="T35" t="s">
        <v>961</v>
      </c>
      <c r="U35">
        <v>20087.3</v>
      </c>
      <c r="W35" s="475">
        <f t="shared" si="2"/>
        <v>0</v>
      </c>
      <c r="Z35" t="s">
        <v>961</v>
      </c>
      <c r="AA35">
        <v>20087.3</v>
      </c>
    </row>
    <row r="36" spans="1:28" ht="26.1" customHeight="1">
      <c r="A36" s="468" t="s">
        <v>962</v>
      </c>
      <c r="B36" s="466">
        <v>12418</v>
      </c>
      <c r="C36" s="467"/>
      <c r="D36" s="467"/>
      <c r="E36" s="457">
        <f t="shared" si="0"/>
        <v>0</v>
      </c>
      <c r="F36" s="467">
        <v>12418</v>
      </c>
      <c r="G36" s="469"/>
      <c r="H36" s="469" t="s">
        <v>963</v>
      </c>
      <c r="I36" s="467">
        <v>18000</v>
      </c>
      <c r="J36" s="469" t="s">
        <v>962</v>
      </c>
      <c r="K36" s="469">
        <v>12418</v>
      </c>
      <c r="L36" s="469"/>
      <c r="M36" s="469" t="s">
        <v>963</v>
      </c>
      <c r="N36" s="469">
        <v>18000</v>
      </c>
      <c r="O36" s="469"/>
      <c r="P36" s="467"/>
      <c r="Q36" s="441">
        <v>12418</v>
      </c>
      <c r="R36" s="455">
        <f t="shared" si="1"/>
        <v>0</v>
      </c>
      <c r="T36" t="s">
        <v>963</v>
      </c>
      <c r="U36">
        <v>18000</v>
      </c>
      <c r="W36" s="475">
        <f t="shared" si="2"/>
        <v>-5582</v>
      </c>
      <c r="Z36" t="s">
        <v>962</v>
      </c>
      <c r="AA36">
        <v>12418</v>
      </c>
    </row>
    <row r="37" spans="1:28" ht="26.1" customHeight="1">
      <c r="A37" s="468" t="s">
        <v>964</v>
      </c>
      <c r="B37" s="466">
        <v>5905.982</v>
      </c>
      <c r="C37" s="467"/>
      <c r="D37" s="467"/>
      <c r="E37" s="457">
        <f t="shared" si="0"/>
        <v>0</v>
      </c>
      <c r="F37" s="467">
        <v>5905.982</v>
      </c>
      <c r="G37" s="469"/>
      <c r="H37" s="469" t="s">
        <v>965</v>
      </c>
      <c r="I37" s="467">
        <v>16936</v>
      </c>
      <c r="J37" s="469" t="s">
        <v>964</v>
      </c>
      <c r="K37" s="469">
        <v>5905.982</v>
      </c>
      <c r="L37" s="469"/>
      <c r="M37" s="469" t="s">
        <v>965</v>
      </c>
      <c r="N37" s="469">
        <v>16936</v>
      </c>
      <c r="O37" s="469"/>
      <c r="P37" s="467"/>
      <c r="Q37" s="441">
        <v>5905.982</v>
      </c>
      <c r="R37" s="455">
        <f t="shared" si="1"/>
        <v>0</v>
      </c>
      <c r="T37" t="s">
        <v>965</v>
      </c>
      <c r="U37">
        <v>16936</v>
      </c>
      <c r="W37" s="475">
        <f t="shared" si="2"/>
        <v>-11030.018</v>
      </c>
      <c r="Z37" t="s">
        <v>964</v>
      </c>
      <c r="AA37">
        <v>5905.982</v>
      </c>
    </row>
    <row r="38" spans="1:28" ht="26.1" customHeight="1">
      <c r="A38" s="468" t="s">
        <v>966</v>
      </c>
      <c r="B38" s="466">
        <v>5072</v>
      </c>
      <c r="C38" s="467"/>
      <c r="D38" s="467"/>
      <c r="E38" s="457">
        <f t="shared" si="0"/>
        <v>0</v>
      </c>
      <c r="F38" s="467">
        <v>5072</v>
      </c>
      <c r="G38" s="469"/>
      <c r="H38" s="469" t="s">
        <v>962</v>
      </c>
      <c r="I38" s="467">
        <v>12418</v>
      </c>
      <c r="J38" s="469" t="s">
        <v>966</v>
      </c>
      <c r="K38" s="469">
        <v>5072</v>
      </c>
      <c r="L38" s="469"/>
      <c r="M38" s="469" t="s">
        <v>962</v>
      </c>
      <c r="N38" s="469">
        <v>12418</v>
      </c>
      <c r="O38" s="469"/>
      <c r="P38" s="467"/>
      <c r="Q38" s="441">
        <v>5072</v>
      </c>
      <c r="R38" s="455">
        <f t="shared" si="1"/>
        <v>0</v>
      </c>
      <c r="T38" t="s">
        <v>962</v>
      </c>
      <c r="U38">
        <v>12418</v>
      </c>
      <c r="W38" s="475">
        <f t="shared" si="2"/>
        <v>-7346</v>
      </c>
      <c r="Z38" t="s">
        <v>966</v>
      </c>
      <c r="AA38">
        <v>5072</v>
      </c>
    </row>
    <row r="39" spans="1:28" ht="26.1" customHeight="1">
      <c r="A39" s="468" t="s">
        <v>967</v>
      </c>
      <c r="B39" s="466">
        <v>4450</v>
      </c>
      <c r="C39" s="467"/>
      <c r="D39" s="467"/>
      <c r="E39" s="457">
        <f t="shared" si="0"/>
        <v>0</v>
      </c>
      <c r="F39" s="467">
        <v>4450</v>
      </c>
      <c r="G39" s="469"/>
      <c r="H39" s="469" t="s">
        <v>966</v>
      </c>
      <c r="I39" s="467">
        <v>5072</v>
      </c>
      <c r="J39" s="469" t="s">
        <v>967</v>
      </c>
      <c r="K39" s="469">
        <v>4450</v>
      </c>
      <c r="L39" s="469"/>
      <c r="M39" s="469" t="s">
        <v>966</v>
      </c>
      <c r="N39" s="469">
        <v>5072</v>
      </c>
      <c r="O39" s="469"/>
      <c r="P39" s="467"/>
      <c r="Q39" s="441">
        <v>4450</v>
      </c>
      <c r="R39" s="455">
        <f t="shared" si="1"/>
        <v>0</v>
      </c>
      <c r="T39" t="s">
        <v>966</v>
      </c>
      <c r="U39">
        <v>5072</v>
      </c>
      <c r="W39" s="475">
        <f t="shared" si="2"/>
        <v>-622</v>
      </c>
      <c r="Z39" t="s">
        <v>967</v>
      </c>
      <c r="AA39">
        <v>4450</v>
      </c>
    </row>
    <row r="40" spans="1:28" ht="26.1" customHeight="1">
      <c r="A40" s="468" t="s">
        <v>968</v>
      </c>
      <c r="B40" s="466">
        <v>3000</v>
      </c>
      <c r="C40" s="467"/>
      <c r="D40" s="467"/>
      <c r="E40" s="457">
        <f t="shared" si="0"/>
        <v>0</v>
      </c>
      <c r="F40" s="467">
        <v>3000</v>
      </c>
      <c r="G40" s="469"/>
      <c r="H40" s="469" t="s">
        <v>964</v>
      </c>
      <c r="I40" s="467">
        <v>4929.2644</v>
      </c>
      <c r="J40" s="469" t="s">
        <v>968</v>
      </c>
      <c r="K40" s="469">
        <v>3000</v>
      </c>
      <c r="L40" s="469"/>
      <c r="M40" s="469" t="s">
        <v>964</v>
      </c>
      <c r="N40" s="469">
        <v>4929.2644</v>
      </c>
      <c r="O40" s="469"/>
      <c r="P40" s="467"/>
      <c r="Q40" s="441">
        <v>3000</v>
      </c>
      <c r="R40" s="455">
        <f t="shared" si="1"/>
        <v>0</v>
      </c>
      <c r="T40" t="s">
        <v>964</v>
      </c>
      <c r="U40">
        <v>4929.2644</v>
      </c>
      <c r="W40" s="475">
        <f t="shared" si="2"/>
        <v>-1929.2644</v>
      </c>
      <c r="Z40" t="s">
        <v>968</v>
      </c>
      <c r="AA40">
        <v>3000</v>
      </c>
    </row>
    <row r="41" spans="1:28" ht="26.1" customHeight="1">
      <c r="A41" s="468" t="s">
        <v>969</v>
      </c>
      <c r="B41" s="466">
        <v>2371</v>
      </c>
      <c r="C41" s="467"/>
      <c r="D41" s="467"/>
      <c r="E41" s="457">
        <f t="shared" si="0"/>
        <v>0</v>
      </c>
      <c r="F41" s="467">
        <v>2371</v>
      </c>
      <c r="G41" s="469"/>
      <c r="H41" s="469" t="s">
        <v>968</v>
      </c>
      <c r="I41" s="467">
        <v>3000</v>
      </c>
      <c r="J41" s="469" t="s">
        <v>969</v>
      </c>
      <c r="K41" s="469">
        <v>2371</v>
      </c>
      <c r="L41" s="469"/>
      <c r="M41" s="469" t="s">
        <v>968</v>
      </c>
      <c r="N41" s="469">
        <v>3000</v>
      </c>
      <c r="O41" s="469"/>
      <c r="P41" s="467"/>
      <c r="Q41" s="441">
        <v>2371</v>
      </c>
      <c r="R41" s="455">
        <f t="shared" si="1"/>
        <v>0</v>
      </c>
      <c r="T41" t="s">
        <v>967</v>
      </c>
      <c r="U41">
        <v>4450</v>
      </c>
      <c r="W41" s="475">
        <f t="shared" si="2"/>
        <v>-2079</v>
      </c>
      <c r="Z41" t="s">
        <v>969</v>
      </c>
      <c r="AA41">
        <v>2371</v>
      </c>
    </row>
    <row r="42" spans="1:28" ht="26.1" customHeight="1">
      <c r="A42" s="468" t="s">
        <v>970</v>
      </c>
      <c r="B42" s="466">
        <v>2000</v>
      </c>
      <c r="C42" s="467"/>
      <c r="D42" s="467"/>
      <c r="E42" s="457">
        <f t="shared" si="0"/>
        <v>0</v>
      </c>
      <c r="F42" s="467">
        <v>2000</v>
      </c>
      <c r="G42" s="469"/>
      <c r="H42" s="469" t="s">
        <v>971</v>
      </c>
      <c r="I42" s="467">
        <v>2382.4</v>
      </c>
      <c r="J42" s="469" t="s">
        <v>970</v>
      </c>
      <c r="K42" s="469">
        <v>2000</v>
      </c>
      <c r="L42" s="469"/>
      <c r="M42" s="469" t="s">
        <v>971</v>
      </c>
      <c r="N42" s="469">
        <v>2382.4</v>
      </c>
      <c r="O42" s="469"/>
      <c r="P42" s="467"/>
      <c r="Q42" s="441">
        <v>2000</v>
      </c>
      <c r="R42" s="455">
        <f t="shared" si="1"/>
        <v>0</v>
      </c>
      <c r="T42" t="s">
        <v>968</v>
      </c>
      <c r="U42">
        <v>3000</v>
      </c>
      <c r="W42" s="475">
        <f t="shared" si="2"/>
        <v>-1000</v>
      </c>
      <c r="Z42" t="s">
        <v>970</v>
      </c>
      <c r="AA42">
        <v>2000</v>
      </c>
    </row>
    <row r="43" spans="1:28" ht="26.1" customHeight="1">
      <c r="A43" s="468" t="s">
        <v>972</v>
      </c>
      <c r="B43" s="466">
        <v>1718</v>
      </c>
      <c r="C43" s="467"/>
      <c r="D43" s="467"/>
      <c r="E43" s="457">
        <f t="shared" si="0"/>
        <v>0</v>
      </c>
      <c r="F43" s="467">
        <v>1718</v>
      </c>
      <c r="G43" s="469"/>
      <c r="H43" s="469" t="s">
        <v>969</v>
      </c>
      <c r="I43" s="467">
        <v>2371</v>
      </c>
      <c r="J43" s="469" t="s">
        <v>972</v>
      </c>
      <c r="K43" s="469">
        <v>1718</v>
      </c>
      <c r="L43" s="469"/>
      <c r="M43" s="469" t="s">
        <v>969</v>
      </c>
      <c r="N43" s="469">
        <v>2371</v>
      </c>
      <c r="O43" s="469"/>
      <c r="P43" s="467"/>
      <c r="Q43" s="441">
        <v>1718</v>
      </c>
      <c r="R43" s="455">
        <f t="shared" si="1"/>
        <v>0</v>
      </c>
      <c r="T43" t="s">
        <v>971</v>
      </c>
      <c r="U43">
        <v>2382.4</v>
      </c>
      <c r="W43" s="475">
        <f t="shared" si="2"/>
        <v>-664.40000000000009</v>
      </c>
      <c r="Z43" t="s">
        <v>972</v>
      </c>
      <c r="AA43">
        <v>1718</v>
      </c>
    </row>
    <row r="44" spans="1:28" ht="26.1" customHeight="1">
      <c r="A44" s="468" t="s">
        <v>973</v>
      </c>
      <c r="B44" s="466">
        <v>1500</v>
      </c>
      <c r="C44" s="467"/>
      <c r="D44" s="467"/>
      <c r="E44" s="457">
        <f t="shared" si="0"/>
        <v>0</v>
      </c>
      <c r="F44" s="467">
        <v>1500</v>
      </c>
      <c r="G44" s="469"/>
      <c r="H44" s="469" t="s">
        <v>970</v>
      </c>
      <c r="I44" s="467">
        <v>2000</v>
      </c>
      <c r="J44" s="469" t="s">
        <v>973</v>
      </c>
      <c r="K44" s="469">
        <v>1500</v>
      </c>
      <c r="L44" s="469"/>
      <c r="M44" s="469" t="s">
        <v>970</v>
      </c>
      <c r="N44" s="469">
        <v>2000</v>
      </c>
      <c r="O44" s="469"/>
      <c r="P44" s="467"/>
      <c r="Q44" s="441">
        <v>1500</v>
      </c>
      <c r="R44" s="455">
        <f t="shared" si="1"/>
        <v>0</v>
      </c>
      <c r="T44" t="s">
        <v>969</v>
      </c>
      <c r="U44">
        <v>2371</v>
      </c>
      <c r="W44" s="475">
        <f t="shared" si="2"/>
        <v>-871</v>
      </c>
      <c r="Z44" t="s">
        <v>973</v>
      </c>
      <c r="AA44">
        <v>1500</v>
      </c>
    </row>
    <row r="45" spans="1:28" ht="26.1" customHeight="1">
      <c r="A45" s="468" t="s">
        <v>974</v>
      </c>
      <c r="B45" s="466">
        <v>1162</v>
      </c>
      <c r="C45" s="467"/>
      <c r="D45" s="467"/>
      <c r="E45" s="457">
        <f t="shared" si="0"/>
        <v>0</v>
      </c>
      <c r="F45" s="467">
        <v>1162</v>
      </c>
      <c r="G45" s="469"/>
      <c r="H45" s="469" t="s">
        <v>967</v>
      </c>
      <c r="I45" s="467">
        <v>1771</v>
      </c>
      <c r="J45" s="469" t="s">
        <v>974</v>
      </c>
      <c r="K45" s="469">
        <v>1162</v>
      </c>
      <c r="L45" s="469"/>
      <c r="M45" s="469" t="s">
        <v>967</v>
      </c>
      <c r="N45" s="469">
        <v>1771</v>
      </c>
      <c r="O45" s="469"/>
      <c r="P45" s="467"/>
      <c r="Q45" s="441">
        <v>1162</v>
      </c>
      <c r="R45" s="455">
        <f t="shared" si="1"/>
        <v>0</v>
      </c>
      <c r="T45" t="s">
        <v>970</v>
      </c>
      <c r="U45">
        <v>2000</v>
      </c>
      <c r="W45" s="475">
        <f t="shared" si="2"/>
        <v>-838</v>
      </c>
      <c r="Z45" t="s">
        <v>974</v>
      </c>
      <c r="AA45">
        <v>1162</v>
      </c>
    </row>
    <row r="46" spans="1:28" ht="33" customHeight="1">
      <c r="A46" s="470" t="s">
        <v>975</v>
      </c>
      <c r="B46" s="466">
        <v>1050</v>
      </c>
      <c r="C46" s="467"/>
      <c r="D46" s="467"/>
      <c r="E46" s="457">
        <f t="shared" si="0"/>
        <v>0</v>
      </c>
      <c r="F46" s="467">
        <v>1050</v>
      </c>
      <c r="G46" s="469"/>
      <c r="H46" s="469" t="s">
        <v>976</v>
      </c>
      <c r="I46" s="467">
        <v>1718</v>
      </c>
      <c r="J46" s="469" t="s">
        <v>975</v>
      </c>
      <c r="K46" s="469">
        <v>1050</v>
      </c>
      <c r="L46" s="469"/>
      <c r="M46" s="469" t="s">
        <v>976</v>
      </c>
      <c r="N46" s="469">
        <v>1718</v>
      </c>
      <c r="O46" s="469"/>
      <c r="P46" s="467"/>
      <c r="Q46" s="441">
        <v>1050</v>
      </c>
      <c r="R46" s="455">
        <f t="shared" si="1"/>
        <v>0</v>
      </c>
      <c r="T46" t="s">
        <v>976</v>
      </c>
      <c r="U46">
        <v>1718</v>
      </c>
      <c r="W46" s="475">
        <f t="shared" si="2"/>
        <v>-668</v>
      </c>
      <c r="Z46" t="s">
        <v>975</v>
      </c>
      <c r="AA46">
        <v>1050</v>
      </c>
    </row>
    <row r="47" spans="1:28" ht="26.1" customHeight="1">
      <c r="A47" s="468" t="s">
        <v>977</v>
      </c>
      <c r="B47" s="466">
        <v>1000</v>
      </c>
      <c r="C47" s="467"/>
      <c r="D47" s="467"/>
      <c r="E47" s="457">
        <f t="shared" si="0"/>
        <v>0</v>
      </c>
      <c r="F47" s="467">
        <v>1000</v>
      </c>
      <c r="G47" s="469"/>
      <c r="H47" s="469" t="s">
        <v>978</v>
      </c>
      <c r="I47" s="467">
        <v>1600</v>
      </c>
      <c r="J47" s="469" t="s">
        <v>977</v>
      </c>
      <c r="K47" s="469">
        <v>1000</v>
      </c>
      <c r="L47" s="469"/>
      <c r="M47" s="469" t="s">
        <v>978</v>
      </c>
      <c r="N47" s="469">
        <v>1600</v>
      </c>
      <c r="O47" s="469"/>
      <c r="P47" s="467"/>
      <c r="Q47" s="441">
        <v>1000</v>
      </c>
      <c r="R47" s="455">
        <f t="shared" si="1"/>
        <v>0</v>
      </c>
      <c r="T47" t="s">
        <v>978</v>
      </c>
      <c r="U47">
        <v>1600</v>
      </c>
      <c r="W47" s="475">
        <f t="shared" si="2"/>
        <v>-600</v>
      </c>
      <c r="Z47" t="s">
        <v>977</v>
      </c>
      <c r="AA47">
        <v>1000</v>
      </c>
    </row>
    <row r="48" spans="1:28" ht="26.1" customHeight="1">
      <c r="A48" s="468" t="s">
        <v>979</v>
      </c>
      <c r="B48" s="466">
        <v>720</v>
      </c>
      <c r="C48" s="467"/>
      <c r="D48" s="467"/>
      <c r="E48" s="457">
        <f t="shared" si="0"/>
        <v>0</v>
      </c>
      <c r="F48" s="467">
        <v>720</v>
      </c>
      <c r="G48" s="469"/>
      <c r="H48" s="469" t="s">
        <v>980</v>
      </c>
      <c r="I48" s="467">
        <v>1600</v>
      </c>
      <c r="J48" s="469" t="s">
        <v>979</v>
      </c>
      <c r="K48" s="469">
        <v>720</v>
      </c>
      <c r="L48" s="469"/>
      <c r="M48" s="469" t="s">
        <v>980</v>
      </c>
      <c r="N48" s="469">
        <v>1600</v>
      </c>
      <c r="O48" s="469"/>
      <c r="P48" s="467"/>
      <c r="Q48" s="441">
        <v>720</v>
      </c>
      <c r="R48" s="455">
        <f t="shared" si="1"/>
        <v>0</v>
      </c>
      <c r="T48" t="s">
        <v>980</v>
      </c>
      <c r="U48">
        <v>1600</v>
      </c>
      <c r="W48" s="475">
        <f t="shared" si="2"/>
        <v>-880</v>
      </c>
      <c r="Z48" t="s">
        <v>979</v>
      </c>
      <c r="AA48">
        <v>720</v>
      </c>
    </row>
    <row r="49" spans="1:28" ht="26.1" customHeight="1">
      <c r="A49" s="468" t="s">
        <v>981</v>
      </c>
      <c r="B49" s="466">
        <v>700</v>
      </c>
      <c r="C49" s="467"/>
      <c r="D49" s="467"/>
      <c r="E49" s="457">
        <f t="shared" si="0"/>
        <v>0</v>
      </c>
      <c r="F49" s="467">
        <v>700</v>
      </c>
      <c r="G49" s="469"/>
      <c r="H49" s="469" t="s">
        <v>982</v>
      </c>
      <c r="I49" s="467">
        <v>1600</v>
      </c>
      <c r="J49" s="469" t="s">
        <v>981</v>
      </c>
      <c r="K49" s="469">
        <v>700</v>
      </c>
      <c r="L49" s="469"/>
      <c r="M49" s="469" t="s">
        <v>982</v>
      </c>
      <c r="N49" s="469">
        <v>1600</v>
      </c>
      <c r="O49" s="469"/>
      <c r="P49" s="467"/>
      <c r="Q49" s="441">
        <v>700</v>
      </c>
      <c r="R49" s="455">
        <f t="shared" si="1"/>
        <v>0</v>
      </c>
      <c r="T49" t="s">
        <v>982</v>
      </c>
      <c r="U49">
        <v>1600</v>
      </c>
      <c r="W49" s="475">
        <f t="shared" si="2"/>
        <v>-900</v>
      </c>
      <c r="Z49" t="s">
        <v>981</v>
      </c>
      <c r="AA49">
        <v>700</v>
      </c>
    </row>
    <row r="50" spans="1:28" ht="26.1" customHeight="1">
      <c r="A50" s="471" t="s">
        <v>983</v>
      </c>
      <c r="B50" s="472">
        <v>550</v>
      </c>
      <c r="C50" s="467"/>
      <c r="D50" s="467"/>
      <c r="E50" s="457">
        <f t="shared" si="0"/>
        <v>0</v>
      </c>
      <c r="F50" s="467">
        <v>550</v>
      </c>
      <c r="G50" s="469"/>
      <c r="H50" s="469" t="s">
        <v>984</v>
      </c>
      <c r="I50" s="467">
        <v>1600</v>
      </c>
      <c r="J50" s="469" t="s">
        <v>983</v>
      </c>
      <c r="K50" s="469">
        <v>550</v>
      </c>
      <c r="L50" s="469"/>
      <c r="M50" s="469" t="s">
        <v>984</v>
      </c>
      <c r="N50" s="469">
        <v>1600</v>
      </c>
      <c r="O50" s="469"/>
      <c r="P50" s="467"/>
      <c r="Q50" s="441">
        <v>550</v>
      </c>
      <c r="R50" s="455">
        <f t="shared" si="1"/>
        <v>0</v>
      </c>
      <c r="T50" t="s">
        <v>984</v>
      </c>
      <c r="U50">
        <v>1600</v>
      </c>
      <c r="W50" s="475">
        <f t="shared" si="2"/>
        <v>-1050</v>
      </c>
      <c r="Z50" t="s">
        <v>983</v>
      </c>
      <c r="AA50">
        <v>550</v>
      </c>
    </row>
    <row r="51" spans="1:28" ht="26.1" customHeight="1">
      <c r="A51" s="473" t="s">
        <v>985</v>
      </c>
      <c r="B51" s="474">
        <v>534</v>
      </c>
      <c r="C51" s="467"/>
      <c r="D51" s="467"/>
      <c r="E51" s="457">
        <f t="shared" si="0"/>
        <v>0</v>
      </c>
      <c r="F51" s="467">
        <v>534</v>
      </c>
      <c r="G51" s="469"/>
      <c r="H51" s="469" t="s">
        <v>986</v>
      </c>
      <c r="I51" s="467">
        <v>1600</v>
      </c>
      <c r="J51" s="469" t="s">
        <v>985</v>
      </c>
      <c r="K51" s="469">
        <v>534</v>
      </c>
      <c r="L51" s="469"/>
      <c r="M51" s="469" t="s">
        <v>986</v>
      </c>
      <c r="N51" s="469">
        <v>1600</v>
      </c>
      <c r="O51" s="469"/>
      <c r="P51" s="467"/>
      <c r="Q51" s="441">
        <v>534</v>
      </c>
      <c r="R51" s="455">
        <f t="shared" si="1"/>
        <v>0</v>
      </c>
      <c r="T51" t="s">
        <v>986</v>
      </c>
      <c r="U51">
        <v>1600</v>
      </c>
      <c r="W51" s="475">
        <f t="shared" si="2"/>
        <v>-1066</v>
      </c>
      <c r="Z51" t="s">
        <v>985</v>
      </c>
      <c r="AA51">
        <v>534</v>
      </c>
    </row>
    <row r="52" spans="1:28" ht="26.1" customHeight="1">
      <c r="A52" s="468" t="s">
        <v>987</v>
      </c>
      <c r="B52" s="466">
        <v>450.5</v>
      </c>
      <c r="C52" s="467"/>
      <c r="D52" s="467"/>
      <c r="E52" s="457">
        <f t="shared" si="0"/>
        <v>0</v>
      </c>
      <c r="F52" s="467">
        <v>450.5</v>
      </c>
      <c r="G52" s="469"/>
      <c r="H52" s="469" t="s">
        <v>988</v>
      </c>
      <c r="I52" s="467">
        <v>1600</v>
      </c>
      <c r="J52" s="469" t="s">
        <v>987</v>
      </c>
      <c r="K52" s="469">
        <v>450.5</v>
      </c>
      <c r="L52" s="469"/>
      <c r="M52" s="469" t="s">
        <v>988</v>
      </c>
      <c r="N52" s="469">
        <v>1600</v>
      </c>
      <c r="O52" s="469"/>
      <c r="P52" s="467"/>
      <c r="Q52" s="441">
        <v>450.5</v>
      </c>
      <c r="R52" s="455">
        <f t="shared" si="1"/>
        <v>0</v>
      </c>
      <c r="T52" t="s">
        <v>988</v>
      </c>
      <c r="U52">
        <v>1600</v>
      </c>
      <c r="W52" s="475">
        <f t="shared" si="2"/>
        <v>-1149.5</v>
      </c>
      <c r="Z52" t="s">
        <v>987</v>
      </c>
      <c r="AA52">
        <v>450.5</v>
      </c>
    </row>
    <row r="53" spans="1:28" ht="26.1" customHeight="1">
      <c r="A53" s="468" t="s">
        <v>989</v>
      </c>
      <c r="B53" s="466">
        <v>407</v>
      </c>
      <c r="C53" s="467"/>
      <c r="D53" s="467"/>
      <c r="E53" s="457">
        <f t="shared" si="0"/>
        <v>0</v>
      </c>
      <c r="F53" s="467">
        <v>407</v>
      </c>
      <c r="G53" s="469"/>
      <c r="H53" s="469" t="s">
        <v>990</v>
      </c>
      <c r="I53" s="467">
        <v>1520</v>
      </c>
      <c r="J53" s="469" t="s">
        <v>989</v>
      </c>
      <c r="K53" s="469">
        <v>407</v>
      </c>
      <c r="L53" s="469"/>
      <c r="M53" s="469" t="s">
        <v>990</v>
      </c>
      <c r="N53" s="469">
        <v>1520</v>
      </c>
      <c r="O53" s="469"/>
      <c r="P53" s="467"/>
      <c r="Q53" s="441">
        <v>407</v>
      </c>
      <c r="R53" s="455">
        <f t="shared" si="1"/>
        <v>0</v>
      </c>
      <c r="T53" t="s">
        <v>990</v>
      </c>
      <c r="U53">
        <v>1520</v>
      </c>
      <c r="W53" s="475">
        <f t="shared" si="2"/>
        <v>-1113</v>
      </c>
      <c r="Z53" t="s">
        <v>989</v>
      </c>
      <c r="AA53">
        <v>407</v>
      </c>
    </row>
    <row r="54" spans="1:28" ht="26.1" customHeight="1">
      <c r="A54" s="468" t="s">
        <v>991</v>
      </c>
      <c r="B54" s="466">
        <v>360</v>
      </c>
      <c r="C54" s="467"/>
      <c r="D54" s="467"/>
      <c r="E54" s="457">
        <f t="shared" si="0"/>
        <v>0</v>
      </c>
      <c r="F54" s="467">
        <v>360</v>
      </c>
      <c r="G54" s="469"/>
      <c r="H54" s="469" t="s">
        <v>992</v>
      </c>
      <c r="I54" s="467">
        <v>1520</v>
      </c>
      <c r="J54" s="469" t="s">
        <v>991</v>
      </c>
      <c r="K54" s="469">
        <v>360</v>
      </c>
      <c r="L54" s="469"/>
      <c r="M54" s="469" t="s">
        <v>992</v>
      </c>
      <c r="N54" s="469">
        <v>1520</v>
      </c>
      <c r="O54" s="469"/>
      <c r="P54" s="467"/>
      <c r="Q54" s="441">
        <v>360</v>
      </c>
      <c r="R54" s="455">
        <f t="shared" si="1"/>
        <v>0</v>
      </c>
      <c r="T54" t="s">
        <v>992</v>
      </c>
      <c r="U54">
        <v>1520</v>
      </c>
      <c r="W54" s="475">
        <f t="shared" si="2"/>
        <v>-1160</v>
      </c>
      <c r="Z54" t="s">
        <v>991</v>
      </c>
      <c r="AA54">
        <v>360</v>
      </c>
    </row>
    <row r="55" spans="1:28" ht="26.1" customHeight="1">
      <c r="A55" s="468" t="s">
        <v>993</v>
      </c>
      <c r="B55" s="466">
        <v>291</v>
      </c>
      <c r="C55" s="467"/>
      <c r="D55" s="467"/>
      <c r="E55" s="457">
        <f t="shared" si="0"/>
        <v>0</v>
      </c>
      <c r="F55" s="467">
        <v>291</v>
      </c>
      <c r="G55" s="469"/>
      <c r="H55" s="469" t="s">
        <v>973</v>
      </c>
      <c r="I55" s="467">
        <v>1500</v>
      </c>
      <c r="J55" s="469" t="s">
        <v>993</v>
      </c>
      <c r="K55" s="469">
        <v>291</v>
      </c>
      <c r="L55" s="469"/>
      <c r="M55" s="469" t="s">
        <v>973</v>
      </c>
      <c r="N55" s="469">
        <v>1500</v>
      </c>
      <c r="O55" s="469"/>
      <c r="P55" s="467"/>
      <c r="Q55" s="441">
        <v>291</v>
      </c>
      <c r="R55" s="455">
        <f t="shared" si="1"/>
        <v>0</v>
      </c>
      <c r="T55" t="s">
        <v>973</v>
      </c>
      <c r="U55">
        <v>1500</v>
      </c>
      <c r="W55" s="475">
        <f t="shared" si="2"/>
        <v>-1209</v>
      </c>
      <c r="Z55" t="s">
        <v>993</v>
      </c>
      <c r="AA55">
        <v>291</v>
      </c>
    </row>
    <row r="56" spans="1:28" ht="26.1" customHeight="1">
      <c r="A56" s="468" t="s">
        <v>994</v>
      </c>
      <c r="B56" s="466">
        <v>248</v>
      </c>
      <c r="C56" s="467"/>
      <c r="D56" s="467"/>
      <c r="E56" s="457">
        <f t="shared" si="0"/>
        <v>0</v>
      </c>
      <c r="F56" s="467">
        <v>248</v>
      </c>
      <c r="G56" s="469"/>
      <c r="H56" s="469" t="s">
        <v>995</v>
      </c>
      <c r="I56" s="467">
        <v>1216</v>
      </c>
      <c r="J56" s="469" t="s">
        <v>994</v>
      </c>
      <c r="K56" s="469">
        <v>248</v>
      </c>
      <c r="L56" s="469"/>
      <c r="M56" s="469" t="s">
        <v>995</v>
      </c>
      <c r="N56" s="469">
        <v>1216</v>
      </c>
      <c r="O56" s="469"/>
      <c r="P56" s="467"/>
      <c r="Q56" s="441">
        <v>248</v>
      </c>
      <c r="R56" s="455">
        <f t="shared" si="1"/>
        <v>0</v>
      </c>
      <c r="T56" t="s">
        <v>995</v>
      </c>
      <c r="U56">
        <v>1216</v>
      </c>
      <c r="W56" s="475">
        <f t="shared" si="2"/>
        <v>-968</v>
      </c>
      <c r="Z56" t="s">
        <v>994</v>
      </c>
      <c r="AA56">
        <v>248</v>
      </c>
    </row>
    <row r="57" spans="1:28" ht="26.1" customHeight="1">
      <c r="A57" s="468" t="s">
        <v>996</v>
      </c>
      <c r="B57" s="466">
        <v>185.8</v>
      </c>
      <c r="C57" s="467"/>
      <c r="D57" s="467"/>
      <c r="E57" s="457">
        <f t="shared" si="0"/>
        <v>0</v>
      </c>
      <c r="F57" s="467">
        <v>185.8</v>
      </c>
      <c r="G57" s="469"/>
      <c r="H57" s="469" t="s">
        <v>974</v>
      </c>
      <c r="I57" s="467">
        <v>1162</v>
      </c>
      <c r="J57" s="469" t="s">
        <v>996</v>
      </c>
      <c r="K57" s="469">
        <v>185.8</v>
      </c>
      <c r="L57" s="469"/>
      <c r="M57" s="469" t="s">
        <v>974</v>
      </c>
      <c r="N57" s="469">
        <v>1162</v>
      </c>
      <c r="O57" s="469"/>
      <c r="P57" s="467"/>
      <c r="Q57" s="441">
        <v>185.8</v>
      </c>
      <c r="R57" s="455">
        <f t="shared" si="1"/>
        <v>0</v>
      </c>
      <c r="T57" t="s">
        <v>974</v>
      </c>
      <c r="U57">
        <v>1162</v>
      </c>
      <c r="W57" s="475">
        <f t="shared" si="2"/>
        <v>-976.2</v>
      </c>
      <c r="Z57" t="s">
        <v>996</v>
      </c>
      <c r="AA57">
        <v>185.8</v>
      </c>
    </row>
    <row r="58" spans="1:28" ht="26.1" customHeight="1">
      <c r="A58" s="468" t="s">
        <v>997</v>
      </c>
      <c r="B58" s="466">
        <v>77</v>
      </c>
      <c r="C58" s="467"/>
      <c r="D58" s="467"/>
      <c r="E58" s="457">
        <f t="shared" si="0"/>
        <v>0</v>
      </c>
      <c r="F58" s="467">
        <v>77</v>
      </c>
      <c r="G58" s="469"/>
      <c r="H58" s="469" t="s">
        <v>998</v>
      </c>
      <c r="I58" s="467">
        <v>1140</v>
      </c>
      <c r="J58" s="469" t="s">
        <v>997</v>
      </c>
      <c r="K58" s="469">
        <v>77</v>
      </c>
      <c r="L58" s="469"/>
      <c r="M58" s="469" t="s">
        <v>998</v>
      </c>
      <c r="N58" s="469">
        <v>1140</v>
      </c>
      <c r="O58" s="469"/>
      <c r="P58" s="467"/>
      <c r="Q58" s="441">
        <v>77</v>
      </c>
      <c r="R58" s="455">
        <f t="shared" si="1"/>
        <v>0</v>
      </c>
      <c r="T58" t="s">
        <v>998</v>
      </c>
      <c r="U58">
        <v>1140</v>
      </c>
      <c r="W58" s="475">
        <f t="shared" si="2"/>
        <v>-1063</v>
      </c>
      <c r="Z58" t="s">
        <v>997</v>
      </c>
      <c r="AA58">
        <v>77</v>
      </c>
    </row>
    <row r="59" spans="1:28" ht="26.1" customHeight="1">
      <c r="A59" s="468" t="s">
        <v>999</v>
      </c>
      <c r="B59" s="466">
        <v>36</v>
      </c>
      <c r="C59" s="467"/>
      <c r="D59" s="467"/>
      <c r="E59" s="457">
        <f t="shared" si="0"/>
        <v>0</v>
      </c>
      <c r="F59" s="467">
        <v>36</v>
      </c>
      <c r="G59" s="469"/>
      <c r="H59" s="469" t="s">
        <v>975</v>
      </c>
      <c r="I59" s="467">
        <v>1050</v>
      </c>
      <c r="J59" s="469" t="s">
        <v>999</v>
      </c>
      <c r="K59" s="469">
        <v>36</v>
      </c>
      <c r="L59" s="469"/>
      <c r="M59" s="469" t="s">
        <v>975</v>
      </c>
      <c r="N59" s="469">
        <v>1050</v>
      </c>
      <c r="O59" s="469"/>
      <c r="P59" s="467"/>
      <c r="Q59" s="441">
        <v>36</v>
      </c>
      <c r="R59" s="455">
        <f t="shared" si="1"/>
        <v>0</v>
      </c>
      <c r="T59" t="s">
        <v>975</v>
      </c>
      <c r="U59">
        <v>1050</v>
      </c>
      <c r="W59" s="475">
        <f t="shared" si="2"/>
        <v>-1014</v>
      </c>
      <c r="Z59" t="s">
        <v>999</v>
      </c>
      <c r="AA59">
        <v>36</v>
      </c>
    </row>
    <row r="60" spans="1:28" ht="26.1" customHeight="1">
      <c r="A60" s="441" t="s">
        <v>1000</v>
      </c>
      <c r="B60" s="466" t="e">
        <f>表4!#REF!</f>
        <v>#REF!</v>
      </c>
      <c r="C60" s="467">
        <v>203</v>
      </c>
      <c r="D60" s="467"/>
      <c r="E60" s="457" t="e">
        <f t="shared" si="0"/>
        <v>#REF!</v>
      </c>
      <c r="F60" s="467">
        <v>2260.6999999999998</v>
      </c>
      <c r="G60" s="469"/>
      <c r="H60" s="469" t="s">
        <v>977</v>
      </c>
      <c r="I60" s="467">
        <v>1000</v>
      </c>
      <c r="J60" s="469" t="s">
        <v>1000</v>
      </c>
      <c r="K60" s="469">
        <v>2260.6999999999998</v>
      </c>
      <c r="L60" s="469"/>
      <c r="M60" s="469" t="s">
        <v>977</v>
      </c>
      <c r="N60" s="469">
        <v>1000</v>
      </c>
      <c r="O60" s="469"/>
      <c r="P60" s="467"/>
      <c r="Q60" s="441">
        <v>2260.6999999999998</v>
      </c>
      <c r="R60" s="455" t="e">
        <f t="shared" si="1"/>
        <v>#REF!</v>
      </c>
      <c r="T60" t="s">
        <v>977</v>
      </c>
      <c r="U60">
        <v>1000</v>
      </c>
      <c r="W60" s="475" t="e">
        <f t="shared" si="2"/>
        <v>#REF!</v>
      </c>
      <c r="Y60" t="s">
        <v>1001</v>
      </c>
      <c r="Z60" t="s">
        <v>1000</v>
      </c>
      <c r="AA60">
        <v>2260.6999999999998</v>
      </c>
      <c r="AB60">
        <v>2.2325916708638198</v>
      </c>
    </row>
    <row r="61" spans="1:28" ht="26.1" customHeight="1">
      <c r="A61" s="441" t="s">
        <v>1002</v>
      </c>
      <c r="B61" s="466" t="e">
        <f>表4!#REF!</f>
        <v>#REF!</v>
      </c>
      <c r="C61" s="467">
        <v>204</v>
      </c>
      <c r="D61" s="467"/>
      <c r="E61" s="457" t="e">
        <f t="shared" si="0"/>
        <v>#REF!</v>
      </c>
      <c r="F61" s="467">
        <v>109514</v>
      </c>
      <c r="G61" s="469"/>
      <c r="H61" s="469" t="s">
        <v>1003</v>
      </c>
      <c r="I61" s="467">
        <v>800</v>
      </c>
      <c r="J61" s="469" t="s">
        <v>1002</v>
      </c>
      <c r="K61" s="469">
        <v>109514</v>
      </c>
      <c r="L61" s="469"/>
      <c r="M61" s="469" t="s">
        <v>1003</v>
      </c>
      <c r="N61" s="469">
        <v>800</v>
      </c>
      <c r="O61" s="469"/>
      <c r="P61" s="467"/>
      <c r="Q61" s="441">
        <v>109364</v>
      </c>
      <c r="R61" s="455" t="e">
        <f t="shared" si="1"/>
        <v>#REF!</v>
      </c>
      <c r="T61" t="s">
        <v>1003</v>
      </c>
      <c r="U61">
        <v>800</v>
      </c>
      <c r="W61" s="475" t="e">
        <f t="shared" si="2"/>
        <v>#REF!</v>
      </c>
      <c r="Y61" t="s">
        <v>1004</v>
      </c>
      <c r="Z61" t="s">
        <v>1002</v>
      </c>
      <c r="AA61">
        <v>109364</v>
      </c>
      <c r="AB61">
        <v>1.1853826935687499</v>
      </c>
    </row>
    <row r="62" spans="1:28" ht="26.1" customHeight="1">
      <c r="A62" s="441" t="s">
        <v>1005</v>
      </c>
      <c r="B62" s="466">
        <v>83884</v>
      </c>
      <c r="C62" s="467"/>
      <c r="D62" s="467"/>
      <c r="E62" s="457">
        <f t="shared" si="0"/>
        <v>0</v>
      </c>
      <c r="F62" s="467">
        <v>83884</v>
      </c>
      <c r="G62" s="469"/>
      <c r="H62" s="469" t="s">
        <v>1006</v>
      </c>
      <c r="I62" s="467">
        <v>760</v>
      </c>
      <c r="J62" s="469" t="s">
        <v>1005</v>
      </c>
      <c r="K62" s="469">
        <v>83884</v>
      </c>
      <c r="L62" s="469"/>
      <c r="M62" s="469" t="s">
        <v>1006</v>
      </c>
      <c r="N62" s="469">
        <v>760</v>
      </c>
      <c r="O62" s="469"/>
      <c r="P62" s="467"/>
      <c r="Q62" s="441">
        <v>83884</v>
      </c>
      <c r="R62" s="455">
        <f t="shared" si="1"/>
        <v>0</v>
      </c>
      <c r="T62" t="s">
        <v>1006</v>
      </c>
      <c r="U62">
        <v>760</v>
      </c>
      <c r="W62" s="475">
        <f t="shared" si="2"/>
        <v>83124</v>
      </c>
      <c r="Z62" t="s">
        <v>1007</v>
      </c>
      <c r="AA62">
        <v>83884</v>
      </c>
    </row>
    <row r="63" spans="1:28" ht="26.1" customHeight="1">
      <c r="A63" s="468" t="s">
        <v>1008</v>
      </c>
      <c r="B63" s="466">
        <v>10000</v>
      </c>
      <c r="C63" s="467"/>
      <c r="D63" s="467"/>
      <c r="E63" s="457">
        <f t="shared" si="0"/>
        <v>0</v>
      </c>
      <c r="F63" s="467">
        <v>10000</v>
      </c>
      <c r="G63" s="469"/>
      <c r="H63" s="469" t="s">
        <v>979</v>
      </c>
      <c r="I63" s="467">
        <v>720</v>
      </c>
      <c r="J63" s="469" t="s">
        <v>1008</v>
      </c>
      <c r="K63" s="469">
        <v>10000</v>
      </c>
      <c r="L63" s="469"/>
      <c r="M63" s="469" t="s">
        <v>979</v>
      </c>
      <c r="N63" s="469">
        <v>720</v>
      </c>
      <c r="O63" s="469"/>
      <c r="P63" s="467"/>
      <c r="Q63" s="441">
        <v>10000</v>
      </c>
      <c r="R63" s="455">
        <f t="shared" si="1"/>
        <v>0</v>
      </c>
      <c r="T63" t="s">
        <v>979</v>
      </c>
      <c r="U63">
        <v>720</v>
      </c>
      <c r="W63" s="475">
        <f t="shared" si="2"/>
        <v>9280</v>
      </c>
      <c r="Z63" t="s">
        <v>1008</v>
      </c>
      <c r="AA63">
        <v>10000</v>
      </c>
    </row>
    <row r="64" spans="1:28" ht="26.1" customHeight="1">
      <c r="A64" s="468" t="s">
        <v>1009</v>
      </c>
      <c r="B64" s="466">
        <v>4000</v>
      </c>
      <c r="C64" s="467"/>
      <c r="D64" s="467"/>
      <c r="E64" s="457">
        <f t="shared" si="0"/>
        <v>0</v>
      </c>
      <c r="F64" s="467">
        <v>4000</v>
      </c>
      <c r="G64" s="469"/>
      <c r="H64" s="469" t="s">
        <v>981</v>
      </c>
      <c r="I64" s="467">
        <v>700</v>
      </c>
      <c r="J64" s="469" t="s">
        <v>1009</v>
      </c>
      <c r="K64" s="469">
        <v>4000</v>
      </c>
      <c r="L64" s="469"/>
      <c r="M64" s="469" t="s">
        <v>981</v>
      </c>
      <c r="N64" s="469">
        <v>700</v>
      </c>
      <c r="O64" s="469"/>
      <c r="P64" s="467"/>
      <c r="Q64" s="441">
        <v>4000</v>
      </c>
      <c r="R64" s="455">
        <f t="shared" si="1"/>
        <v>0</v>
      </c>
      <c r="T64" t="s">
        <v>981</v>
      </c>
      <c r="U64">
        <v>700</v>
      </c>
      <c r="W64" s="475">
        <f t="shared" si="2"/>
        <v>3300</v>
      </c>
      <c r="Z64" t="s">
        <v>1009</v>
      </c>
      <c r="AA64">
        <v>4000</v>
      </c>
    </row>
    <row r="65" spans="1:28" ht="26.1" customHeight="1">
      <c r="A65" s="468" t="s">
        <v>1010</v>
      </c>
      <c r="B65" s="466">
        <v>2600</v>
      </c>
      <c r="C65" s="467"/>
      <c r="D65" s="467"/>
      <c r="E65" s="457">
        <f t="shared" si="0"/>
        <v>0</v>
      </c>
      <c r="F65" s="467">
        <v>2600</v>
      </c>
      <c r="G65" s="469"/>
      <c r="H65" s="469" t="s">
        <v>1011</v>
      </c>
      <c r="I65" s="467">
        <v>652</v>
      </c>
      <c r="J65" s="469" t="s">
        <v>1010</v>
      </c>
      <c r="K65" s="469">
        <v>2600</v>
      </c>
      <c r="L65" s="469"/>
      <c r="M65" s="469" t="s">
        <v>1011</v>
      </c>
      <c r="N65" s="469">
        <v>652</v>
      </c>
      <c r="O65" s="469"/>
      <c r="P65" s="467"/>
      <c r="Q65" s="441">
        <v>2600</v>
      </c>
      <c r="R65" s="455">
        <f t="shared" si="1"/>
        <v>0</v>
      </c>
      <c r="T65" t="s">
        <v>1011</v>
      </c>
      <c r="U65">
        <v>652</v>
      </c>
      <c r="W65" s="475">
        <f t="shared" si="2"/>
        <v>1948</v>
      </c>
      <c r="Z65" t="s">
        <v>1010</v>
      </c>
      <c r="AA65">
        <v>2600</v>
      </c>
    </row>
    <row r="66" spans="1:28" ht="26.1" customHeight="1">
      <c r="A66" s="441" t="s">
        <v>1012</v>
      </c>
      <c r="B66" s="466" t="e">
        <f>表4!#REF!</f>
        <v>#REF!</v>
      </c>
      <c r="C66" s="467">
        <v>205</v>
      </c>
      <c r="D66" s="467"/>
      <c r="E66" s="457" t="e">
        <f t="shared" si="0"/>
        <v>#REF!</v>
      </c>
      <c r="F66" s="467">
        <v>1387494.932945</v>
      </c>
      <c r="G66" s="469"/>
      <c r="H66" s="469" t="s">
        <v>1013</v>
      </c>
      <c r="I66" s="467">
        <v>650</v>
      </c>
      <c r="J66" s="469" t="s">
        <v>1012</v>
      </c>
      <c r="K66" s="469">
        <v>1387494.932945</v>
      </c>
      <c r="L66" s="469"/>
      <c r="M66" s="469" t="s">
        <v>1013</v>
      </c>
      <c r="N66" s="469">
        <v>650</v>
      </c>
      <c r="O66" s="469"/>
      <c r="P66" s="467"/>
      <c r="Q66" s="441">
        <v>1624076.777945</v>
      </c>
      <c r="R66" s="455" t="e">
        <f t="shared" si="1"/>
        <v>#REF!</v>
      </c>
      <c r="T66" t="s">
        <v>1013</v>
      </c>
      <c r="U66">
        <v>650</v>
      </c>
      <c r="W66" s="475" t="e">
        <f t="shared" si="2"/>
        <v>#REF!</v>
      </c>
      <c r="Y66" t="s">
        <v>1014</v>
      </c>
      <c r="Z66" t="s">
        <v>1012</v>
      </c>
      <c r="AA66">
        <v>1624076.777945</v>
      </c>
      <c r="AB66">
        <v>1.2345659493336301</v>
      </c>
    </row>
    <row r="67" spans="1:28" ht="26.1" customHeight="1">
      <c r="A67" s="441" t="s">
        <v>1015</v>
      </c>
      <c r="B67" s="466">
        <v>580616.71</v>
      </c>
      <c r="C67" s="467"/>
      <c r="D67" s="467"/>
      <c r="E67" s="457">
        <f t="shared" si="0"/>
        <v>0</v>
      </c>
      <c r="F67" s="467">
        <v>580616.71</v>
      </c>
      <c r="G67" s="469"/>
      <c r="H67" s="469" t="s">
        <v>1016</v>
      </c>
      <c r="I67" s="467">
        <v>600</v>
      </c>
      <c r="J67" s="469" t="s">
        <v>1015</v>
      </c>
      <c r="K67" s="469">
        <v>580616.71</v>
      </c>
      <c r="L67" s="469"/>
      <c r="M67" s="469" t="s">
        <v>1016</v>
      </c>
      <c r="N67" s="469">
        <v>600</v>
      </c>
      <c r="O67" s="469"/>
      <c r="P67" s="467"/>
      <c r="Q67" s="441">
        <v>580616.71</v>
      </c>
      <c r="R67" s="455">
        <f t="shared" si="1"/>
        <v>0</v>
      </c>
      <c r="T67" t="s">
        <v>1016</v>
      </c>
      <c r="U67">
        <v>600</v>
      </c>
      <c r="W67" s="475">
        <f t="shared" si="2"/>
        <v>580016.71</v>
      </c>
      <c r="Z67" t="s">
        <v>1017</v>
      </c>
      <c r="AA67">
        <v>580616.71</v>
      </c>
    </row>
    <row r="68" spans="1:28" ht="26.1" customHeight="1">
      <c r="A68" s="468" t="s">
        <v>1018</v>
      </c>
      <c r="B68" s="466">
        <v>76910.981</v>
      </c>
      <c r="C68" s="467"/>
      <c r="D68" s="467"/>
      <c r="E68" s="457">
        <f t="shared" si="0"/>
        <v>0</v>
      </c>
      <c r="F68" s="467">
        <v>76910.981</v>
      </c>
      <c r="G68" s="469"/>
      <c r="H68" s="469" t="s">
        <v>983</v>
      </c>
      <c r="I68" s="467">
        <v>550</v>
      </c>
      <c r="J68" s="469" t="s">
        <v>1018</v>
      </c>
      <c r="K68" s="469">
        <v>76910.981</v>
      </c>
      <c r="L68" s="469"/>
      <c r="M68" s="469" t="s">
        <v>983</v>
      </c>
      <c r="N68" s="469">
        <v>550</v>
      </c>
      <c r="O68" s="469"/>
      <c r="P68" s="467"/>
      <c r="Q68" s="441">
        <v>76910.981</v>
      </c>
      <c r="R68" s="455">
        <f t="shared" si="1"/>
        <v>0</v>
      </c>
      <c r="T68" t="s">
        <v>983</v>
      </c>
      <c r="U68">
        <v>550</v>
      </c>
      <c r="W68" s="475">
        <f t="shared" si="2"/>
        <v>76360.981</v>
      </c>
      <c r="Z68" t="s">
        <v>1018</v>
      </c>
      <c r="AA68">
        <v>76910.981</v>
      </c>
    </row>
    <row r="69" spans="1:28" ht="26.1" customHeight="1">
      <c r="A69" s="468" t="s">
        <v>1019</v>
      </c>
      <c r="B69" s="466">
        <v>62240</v>
      </c>
      <c r="C69" s="467"/>
      <c r="D69" s="467"/>
      <c r="E69" s="457">
        <f t="shared" si="0"/>
        <v>0</v>
      </c>
      <c r="F69" s="467">
        <v>62240</v>
      </c>
      <c r="G69" s="469"/>
      <c r="H69" s="469" t="s">
        <v>985</v>
      </c>
      <c r="I69" s="467">
        <v>534</v>
      </c>
      <c r="J69" s="469" t="s">
        <v>1019</v>
      </c>
      <c r="K69" s="469">
        <v>62240</v>
      </c>
      <c r="L69" s="469"/>
      <c r="M69" s="469" t="s">
        <v>985</v>
      </c>
      <c r="N69" s="469">
        <v>534</v>
      </c>
      <c r="O69" s="469"/>
      <c r="P69" s="467"/>
      <c r="Q69" s="441">
        <v>62240</v>
      </c>
      <c r="R69" s="455">
        <f t="shared" si="1"/>
        <v>0</v>
      </c>
      <c r="T69" t="s">
        <v>985</v>
      </c>
      <c r="U69">
        <v>534</v>
      </c>
      <c r="W69" s="475">
        <f t="shared" si="2"/>
        <v>61706</v>
      </c>
      <c r="Z69" t="s">
        <v>1019</v>
      </c>
      <c r="AA69">
        <v>62240</v>
      </c>
    </row>
    <row r="70" spans="1:28" ht="26.1" customHeight="1">
      <c r="A70" s="468" t="s">
        <v>977</v>
      </c>
      <c r="B70" s="466">
        <v>45300</v>
      </c>
      <c r="C70" s="467"/>
      <c r="D70" s="467"/>
      <c r="E70" s="457">
        <f t="shared" ref="E70:E133" si="3">B70-F70</f>
        <v>0</v>
      </c>
      <c r="F70" s="467">
        <v>45300</v>
      </c>
      <c r="G70" s="469"/>
      <c r="H70" s="469" t="s">
        <v>1020</v>
      </c>
      <c r="I70" s="467">
        <v>495</v>
      </c>
      <c r="J70" s="469" t="s">
        <v>977</v>
      </c>
      <c r="K70" s="469">
        <v>45300</v>
      </c>
      <c r="L70" s="469"/>
      <c r="M70" s="469" t="s">
        <v>1020</v>
      </c>
      <c r="N70" s="469">
        <v>495</v>
      </c>
      <c r="O70" s="469"/>
      <c r="P70" s="467"/>
      <c r="Q70" s="441">
        <v>45300</v>
      </c>
      <c r="R70" s="455">
        <f t="shared" ref="R70:R132" si="4">B70-Q70</f>
        <v>0</v>
      </c>
      <c r="T70" t="s">
        <v>1020</v>
      </c>
      <c r="U70">
        <v>495</v>
      </c>
      <c r="W70" s="475">
        <f t="shared" ref="W70:W133" si="5">B70-U70</f>
        <v>44805</v>
      </c>
      <c r="Z70" t="s">
        <v>977</v>
      </c>
      <c r="AA70">
        <v>45300</v>
      </c>
    </row>
    <row r="71" spans="1:28" ht="26.1" customHeight="1">
      <c r="A71" s="468" t="s">
        <v>1021</v>
      </c>
      <c r="B71" s="466">
        <v>37540.49</v>
      </c>
      <c r="C71" s="467"/>
      <c r="D71" s="467"/>
      <c r="E71" s="457">
        <f t="shared" si="3"/>
        <v>0</v>
      </c>
      <c r="F71" s="467">
        <v>37540.49</v>
      </c>
      <c r="G71" s="469"/>
      <c r="H71" s="469" t="s">
        <v>987</v>
      </c>
      <c r="I71" s="467">
        <v>450.5</v>
      </c>
      <c r="J71" s="469" t="s">
        <v>1021</v>
      </c>
      <c r="K71" s="469">
        <v>37540.49</v>
      </c>
      <c r="L71" s="469"/>
      <c r="M71" s="469" t="s">
        <v>987</v>
      </c>
      <c r="N71" s="469">
        <v>450.5</v>
      </c>
      <c r="O71" s="469"/>
      <c r="P71" s="467"/>
      <c r="Q71" s="441">
        <v>37540.49</v>
      </c>
      <c r="R71" s="455">
        <f t="shared" si="4"/>
        <v>0</v>
      </c>
      <c r="T71" t="s">
        <v>987</v>
      </c>
      <c r="U71">
        <v>450.5</v>
      </c>
      <c r="W71" s="475">
        <f t="shared" si="5"/>
        <v>37089.99</v>
      </c>
      <c r="Z71" t="s">
        <v>1021</v>
      </c>
      <c r="AA71">
        <v>37540.49</v>
      </c>
    </row>
    <row r="72" spans="1:28" ht="26.1" customHeight="1">
      <c r="A72" s="468" t="s">
        <v>1022</v>
      </c>
      <c r="B72" s="466">
        <v>23166.6</v>
      </c>
      <c r="C72" s="467"/>
      <c r="D72" s="467"/>
      <c r="E72" s="457">
        <f t="shared" si="3"/>
        <v>0</v>
      </c>
      <c r="F72" s="467">
        <v>23166.6</v>
      </c>
      <c r="G72" s="469"/>
      <c r="H72" s="469" t="s">
        <v>1023</v>
      </c>
      <c r="I72" s="467">
        <v>407</v>
      </c>
      <c r="J72" s="469" t="s">
        <v>1022</v>
      </c>
      <c r="K72" s="469">
        <v>23166.6</v>
      </c>
      <c r="L72" s="469"/>
      <c r="M72" s="469" t="s">
        <v>1023</v>
      </c>
      <c r="N72" s="469">
        <v>407</v>
      </c>
      <c r="O72" s="469"/>
      <c r="P72" s="467"/>
      <c r="Q72" s="441">
        <v>23166.6</v>
      </c>
      <c r="R72" s="455">
        <f t="shared" si="4"/>
        <v>0</v>
      </c>
      <c r="T72" t="s">
        <v>1023</v>
      </c>
      <c r="U72">
        <v>407</v>
      </c>
      <c r="W72" s="475">
        <f t="shared" si="5"/>
        <v>22759.599999999999</v>
      </c>
      <c r="Z72" t="s">
        <v>1024</v>
      </c>
      <c r="AA72">
        <v>23166.6</v>
      </c>
    </row>
    <row r="73" spans="1:28" ht="26.1" customHeight="1">
      <c r="A73" s="471" t="s">
        <v>1025</v>
      </c>
      <c r="B73" s="472">
        <v>21528.011999999999</v>
      </c>
      <c r="C73" s="467"/>
      <c r="D73" s="467"/>
      <c r="E73" s="457">
        <f t="shared" si="3"/>
        <v>0</v>
      </c>
      <c r="F73" s="467">
        <v>21528.011999999999</v>
      </c>
      <c r="G73" s="469"/>
      <c r="H73" s="469" t="s">
        <v>1026</v>
      </c>
      <c r="I73" s="467">
        <v>400</v>
      </c>
      <c r="J73" s="469" t="s">
        <v>1025</v>
      </c>
      <c r="K73" s="469">
        <v>21528.011999999999</v>
      </c>
      <c r="L73" s="469"/>
      <c r="M73" s="469" t="s">
        <v>1026</v>
      </c>
      <c r="N73" s="469">
        <v>400</v>
      </c>
      <c r="O73" s="469"/>
      <c r="P73" s="467"/>
      <c r="Q73" s="441">
        <v>21528.011999999999</v>
      </c>
      <c r="R73" s="455">
        <f t="shared" si="4"/>
        <v>0</v>
      </c>
      <c r="T73" t="s">
        <v>1026</v>
      </c>
      <c r="U73">
        <v>400</v>
      </c>
      <c r="W73" s="475">
        <f t="shared" si="5"/>
        <v>21128.011999999999</v>
      </c>
      <c r="Z73" t="s">
        <v>1025</v>
      </c>
      <c r="AA73">
        <v>21528.011999999999</v>
      </c>
    </row>
    <row r="74" spans="1:28" ht="26.1" customHeight="1">
      <c r="A74" s="468" t="s">
        <v>1027</v>
      </c>
      <c r="B74" s="466">
        <f>21176+2327</f>
        <v>23503</v>
      </c>
      <c r="C74" s="467"/>
      <c r="D74" s="467"/>
      <c r="E74" s="457">
        <f t="shared" si="3"/>
        <v>0</v>
      </c>
      <c r="F74" s="467">
        <v>23503</v>
      </c>
      <c r="G74" s="469"/>
      <c r="H74" s="469" t="s">
        <v>991</v>
      </c>
      <c r="I74" s="467">
        <v>360</v>
      </c>
      <c r="J74" s="469" t="s">
        <v>1027</v>
      </c>
      <c r="K74" s="469">
        <v>23503</v>
      </c>
      <c r="L74" s="469"/>
      <c r="M74" s="469" t="s">
        <v>991</v>
      </c>
      <c r="N74" s="469">
        <v>360</v>
      </c>
      <c r="O74" s="469"/>
      <c r="P74" s="467"/>
      <c r="Q74" s="441">
        <v>23503</v>
      </c>
      <c r="R74" s="455">
        <f t="shared" si="4"/>
        <v>0</v>
      </c>
      <c r="T74" t="s">
        <v>991</v>
      </c>
      <c r="U74">
        <v>360</v>
      </c>
      <c r="W74" s="475">
        <f t="shared" si="5"/>
        <v>23143</v>
      </c>
      <c r="Z74" t="s">
        <v>1028</v>
      </c>
      <c r="AA74">
        <v>21176</v>
      </c>
    </row>
    <row r="75" spans="1:28" ht="26.1" customHeight="1">
      <c r="A75" s="468" t="s">
        <v>1029</v>
      </c>
      <c r="B75" s="466">
        <v>15680</v>
      </c>
      <c r="C75" s="467"/>
      <c r="D75" s="467"/>
      <c r="E75" s="457">
        <f t="shared" si="3"/>
        <v>0</v>
      </c>
      <c r="F75" s="467">
        <v>15680</v>
      </c>
      <c r="G75" s="469"/>
      <c r="H75" s="469" t="s">
        <v>1030</v>
      </c>
      <c r="I75" s="467">
        <v>340</v>
      </c>
      <c r="J75" s="469" t="s">
        <v>1029</v>
      </c>
      <c r="K75" s="469">
        <v>15680</v>
      </c>
      <c r="L75" s="469"/>
      <c r="M75" s="469" t="s">
        <v>1030</v>
      </c>
      <c r="N75" s="469">
        <v>340</v>
      </c>
      <c r="O75" s="469"/>
      <c r="P75" s="467"/>
      <c r="Q75" s="441">
        <v>15680</v>
      </c>
      <c r="R75" s="455">
        <f t="shared" si="4"/>
        <v>0</v>
      </c>
      <c r="T75" t="s">
        <v>1030</v>
      </c>
      <c r="U75">
        <v>340</v>
      </c>
      <c r="W75" s="475">
        <f t="shared" si="5"/>
        <v>15340</v>
      </c>
      <c r="Z75" t="s">
        <v>1029</v>
      </c>
      <c r="AA75">
        <v>15680</v>
      </c>
    </row>
    <row r="76" spans="1:28" ht="26.1" customHeight="1">
      <c r="A76" s="468" t="s">
        <v>1031</v>
      </c>
      <c r="B76" s="466">
        <v>13520</v>
      </c>
      <c r="C76" s="467"/>
      <c r="D76" s="467"/>
      <c r="E76" s="457">
        <f t="shared" si="3"/>
        <v>0</v>
      </c>
      <c r="F76" s="467">
        <v>13520</v>
      </c>
      <c r="G76" s="469"/>
      <c r="H76" s="469" t="s">
        <v>993</v>
      </c>
      <c r="I76" s="467">
        <v>291</v>
      </c>
      <c r="J76" s="469" t="s">
        <v>1031</v>
      </c>
      <c r="K76" s="469">
        <v>13520</v>
      </c>
      <c r="L76" s="469"/>
      <c r="M76" s="469" t="s">
        <v>993</v>
      </c>
      <c r="N76" s="469">
        <v>291</v>
      </c>
      <c r="O76" s="469"/>
      <c r="P76" s="467"/>
      <c r="Q76" s="441">
        <v>13520</v>
      </c>
      <c r="R76" s="455">
        <f t="shared" si="4"/>
        <v>0</v>
      </c>
      <c r="T76" t="s">
        <v>993</v>
      </c>
      <c r="U76">
        <v>291</v>
      </c>
      <c r="W76" s="475">
        <f t="shared" si="5"/>
        <v>13229</v>
      </c>
      <c r="Z76" t="s">
        <v>1031</v>
      </c>
      <c r="AA76">
        <v>13520</v>
      </c>
    </row>
    <row r="77" spans="1:28" ht="26.1" customHeight="1">
      <c r="A77" s="468" t="s">
        <v>1032</v>
      </c>
      <c r="B77" s="466">
        <v>12800</v>
      </c>
      <c r="C77" s="467"/>
      <c r="D77" s="467"/>
      <c r="E77" s="457">
        <f t="shared" si="3"/>
        <v>0</v>
      </c>
      <c r="F77" s="467">
        <v>12800</v>
      </c>
      <c r="G77" s="469"/>
      <c r="H77" s="469" t="s">
        <v>1033</v>
      </c>
      <c r="I77" s="467">
        <v>285</v>
      </c>
      <c r="J77" s="469" t="s">
        <v>1032</v>
      </c>
      <c r="K77" s="469">
        <v>12800</v>
      </c>
      <c r="L77" s="469"/>
      <c r="M77" s="469" t="s">
        <v>1033</v>
      </c>
      <c r="N77" s="469">
        <v>285</v>
      </c>
      <c r="O77" s="469"/>
      <c r="P77" s="467"/>
      <c r="Q77" s="441">
        <v>12800</v>
      </c>
      <c r="R77" s="455">
        <f t="shared" si="4"/>
        <v>0</v>
      </c>
      <c r="T77" t="s">
        <v>1033</v>
      </c>
      <c r="U77">
        <v>285</v>
      </c>
      <c r="W77" s="475">
        <f t="shared" si="5"/>
        <v>12515</v>
      </c>
      <c r="Z77" t="s">
        <v>1032</v>
      </c>
      <c r="AA77">
        <v>12800</v>
      </c>
    </row>
    <row r="78" spans="1:28" ht="26.1" customHeight="1">
      <c r="A78" s="468" t="s">
        <v>1034</v>
      </c>
      <c r="B78" s="466">
        <v>11640</v>
      </c>
      <c r="C78" s="467"/>
      <c r="D78" s="467"/>
      <c r="E78" s="457">
        <f t="shared" si="3"/>
        <v>0</v>
      </c>
      <c r="F78" s="467">
        <v>11640</v>
      </c>
      <c r="G78" s="469"/>
      <c r="H78" s="469" t="s">
        <v>994</v>
      </c>
      <c r="I78" s="467">
        <v>248</v>
      </c>
      <c r="J78" s="469" t="s">
        <v>1034</v>
      </c>
      <c r="K78" s="469">
        <v>11640</v>
      </c>
      <c r="L78" s="469"/>
      <c r="M78" s="469" t="s">
        <v>994</v>
      </c>
      <c r="N78" s="469">
        <v>248</v>
      </c>
      <c r="O78" s="469"/>
      <c r="P78" s="467"/>
      <c r="Q78" s="441">
        <v>11640</v>
      </c>
      <c r="R78" s="455">
        <f t="shared" si="4"/>
        <v>0</v>
      </c>
      <c r="T78" t="s">
        <v>994</v>
      </c>
      <c r="U78">
        <v>248</v>
      </c>
      <c r="W78" s="475">
        <f t="shared" si="5"/>
        <v>11392</v>
      </c>
      <c r="Z78" t="s">
        <v>1034</v>
      </c>
      <c r="AA78">
        <v>11640</v>
      </c>
    </row>
    <row r="79" spans="1:28" ht="26.1" customHeight="1">
      <c r="A79" s="468" t="s">
        <v>1035</v>
      </c>
      <c r="B79" s="466">
        <v>11582</v>
      </c>
      <c r="C79" s="467"/>
      <c r="D79" s="467"/>
      <c r="E79" s="457">
        <f t="shared" si="3"/>
        <v>0</v>
      </c>
      <c r="F79" s="467">
        <v>11582</v>
      </c>
      <c r="G79" s="469"/>
      <c r="H79" s="469" t="s">
        <v>1036</v>
      </c>
      <c r="I79" s="467">
        <v>200</v>
      </c>
      <c r="J79" s="469" t="s">
        <v>1035</v>
      </c>
      <c r="K79" s="469">
        <v>11582</v>
      </c>
      <c r="L79" s="469"/>
      <c r="M79" s="469" t="s">
        <v>1036</v>
      </c>
      <c r="N79" s="469">
        <v>200</v>
      </c>
      <c r="O79" s="469"/>
      <c r="P79" s="467"/>
      <c r="Q79" s="441">
        <v>11582</v>
      </c>
      <c r="R79" s="455">
        <f t="shared" si="4"/>
        <v>0</v>
      </c>
      <c r="T79" t="s">
        <v>1036</v>
      </c>
      <c r="U79">
        <v>200</v>
      </c>
      <c r="W79" s="475">
        <f t="shared" si="5"/>
        <v>11382</v>
      </c>
      <c r="Z79" t="s">
        <v>1035</v>
      </c>
      <c r="AA79">
        <v>11582</v>
      </c>
    </row>
    <row r="80" spans="1:28" ht="26.1" customHeight="1">
      <c r="A80" s="468" t="s">
        <v>1037</v>
      </c>
      <c r="B80" s="466">
        <v>11331</v>
      </c>
      <c r="C80" s="467"/>
      <c r="D80" s="467"/>
      <c r="E80" s="457">
        <f t="shared" si="3"/>
        <v>0</v>
      </c>
      <c r="F80" s="467">
        <v>11331</v>
      </c>
      <c r="G80" s="469"/>
      <c r="H80" s="469" t="s">
        <v>1038</v>
      </c>
      <c r="I80" s="467">
        <v>194.6</v>
      </c>
      <c r="J80" s="469" t="s">
        <v>1037</v>
      </c>
      <c r="K80" s="469">
        <v>11331</v>
      </c>
      <c r="L80" s="469"/>
      <c r="M80" s="469" t="s">
        <v>1038</v>
      </c>
      <c r="N80" s="469">
        <v>194.6</v>
      </c>
      <c r="O80" s="469"/>
      <c r="P80" s="467"/>
      <c r="Q80" s="441">
        <v>11331</v>
      </c>
      <c r="R80" s="455">
        <f t="shared" si="4"/>
        <v>0</v>
      </c>
      <c r="T80" t="s">
        <v>1038</v>
      </c>
      <c r="U80">
        <v>194.6</v>
      </c>
      <c r="W80" s="475">
        <f t="shared" si="5"/>
        <v>11136.4</v>
      </c>
      <c r="Z80" t="s">
        <v>1037</v>
      </c>
      <c r="AA80">
        <v>11331</v>
      </c>
    </row>
    <row r="81" spans="1:28" ht="26.1" customHeight="1">
      <c r="A81" s="468" t="s">
        <v>1039</v>
      </c>
      <c r="B81" s="466">
        <v>4736</v>
      </c>
      <c r="C81" s="467"/>
      <c r="D81" s="467"/>
      <c r="E81" s="457">
        <f t="shared" si="3"/>
        <v>0</v>
      </c>
      <c r="F81" s="467">
        <v>4736</v>
      </c>
      <c r="G81" s="469"/>
      <c r="H81" s="469" t="s">
        <v>1040</v>
      </c>
      <c r="I81" s="467">
        <v>186</v>
      </c>
      <c r="J81" s="469" t="s">
        <v>1039</v>
      </c>
      <c r="K81" s="469">
        <v>4736</v>
      </c>
      <c r="L81" s="469"/>
      <c r="M81" s="469" t="s">
        <v>1040</v>
      </c>
      <c r="N81" s="469">
        <v>186</v>
      </c>
      <c r="O81" s="469"/>
      <c r="P81" s="467"/>
      <c r="Q81" s="441">
        <v>4736</v>
      </c>
      <c r="R81" s="455">
        <f t="shared" si="4"/>
        <v>0</v>
      </c>
      <c r="T81" t="s">
        <v>1040</v>
      </c>
      <c r="U81">
        <v>185.8</v>
      </c>
      <c r="W81" s="475">
        <f t="shared" si="5"/>
        <v>4550.2</v>
      </c>
      <c r="Z81" t="s">
        <v>1039</v>
      </c>
      <c r="AA81">
        <v>4736</v>
      </c>
    </row>
    <row r="82" spans="1:28" ht="26.1" customHeight="1">
      <c r="A82" s="468" t="s">
        <v>1041</v>
      </c>
      <c r="B82" s="466">
        <v>4100</v>
      </c>
      <c r="C82" s="467"/>
      <c r="D82" s="467"/>
      <c r="E82" s="457">
        <f t="shared" si="3"/>
        <v>0</v>
      </c>
      <c r="F82" s="467">
        <v>4100</v>
      </c>
      <c r="G82" s="469"/>
      <c r="H82" s="469" t="s">
        <v>997</v>
      </c>
      <c r="I82" s="467">
        <v>77</v>
      </c>
      <c r="J82" s="469" t="s">
        <v>1041</v>
      </c>
      <c r="K82" s="469">
        <v>4100</v>
      </c>
      <c r="L82" s="469"/>
      <c r="M82" s="469" t="s">
        <v>997</v>
      </c>
      <c r="N82" s="469">
        <v>77</v>
      </c>
      <c r="O82" s="469"/>
      <c r="P82" s="467"/>
      <c r="Q82" s="441">
        <v>4100</v>
      </c>
      <c r="R82" s="455">
        <f t="shared" si="4"/>
        <v>0</v>
      </c>
      <c r="T82" t="s">
        <v>997</v>
      </c>
      <c r="U82">
        <v>77</v>
      </c>
      <c r="W82" s="475">
        <f t="shared" si="5"/>
        <v>4023</v>
      </c>
      <c r="Z82" t="s">
        <v>1041</v>
      </c>
      <c r="AA82">
        <v>4100</v>
      </c>
    </row>
    <row r="83" spans="1:28" ht="26.1" customHeight="1">
      <c r="A83" s="468" t="s">
        <v>1042</v>
      </c>
      <c r="B83" s="466">
        <v>3971.3679999999999</v>
      </c>
      <c r="C83" s="467"/>
      <c r="D83" s="467"/>
      <c r="E83" s="457">
        <f t="shared" si="3"/>
        <v>0</v>
      </c>
      <c r="F83" s="467">
        <v>3971.3679999999999</v>
      </c>
      <c r="G83" s="469"/>
      <c r="H83" s="469" t="s">
        <v>999</v>
      </c>
      <c r="I83" s="467">
        <v>36</v>
      </c>
      <c r="J83" s="469" t="s">
        <v>1042</v>
      </c>
      <c r="K83" s="469">
        <v>3971.3679999999999</v>
      </c>
      <c r="L83" s="469"/>
      <c r="M83" s="469" t="s">
        <v>999</v>
      </c>
      <c r="N83" s="469">
        <v>36</v>
      </c>
      <c r="O83" s="469"/>
      <c r="P83" s="467"/>
      <c r="Q83" s="441">
        <v>3971.3679999999999</v>
      </c>
      <c r="R83" s="455">
        <f t="shared" si="4"/>
        <v>0</v>
      </c>
      <c r="T83" t="s">
        <v>999</v>
      </c>
      <c r="U83">
        <v>36</v>
      </c>
      <c r="W83" s="475">
        <f t="shared" si="5"/>
        <v>3935.3679999999999</v>
      </c>
      <c r="Z83" t="s">
        <v>1042</v>
      </c>
      <c r="AA83">
        <v>3971.3679999999999</v>
      </c>
    </row>
    <row r="84" spans="1:28" ht="26.1" customHeight="1">
      <c r="A84" s="468" t="s">
        <v>1043</v>
      </c>
      <c r="B84" s="466">
        <v>3200</v>
      </c>
      <c r="C84" s="467"/>
      <c r="D84" s="467"/>
      <c r="E84" s="457">
        <f t="shared" si="3"/>
        <v>0</v>
      </c>
      <c r="F84" s="467">
        <v>3200</v>
      </c>
      <c r="G84" s="469" t="s">
        <v>1001</v>
      </c>
      <c r="H84" s="469" t="s">
        <v>1000</v>
      </c>
      <c r="I84" s="467">
        <v>2260.6999999999998</v>
      </c>
      <c r="J84" s="469" t="s">
        <v>1043</v>
      </c>
      <c r="K84" s="469">
        <v>3200</v>
      </c>
      <c r="L84" s="469" t="s">
        <v>1001</v>
      </c>
      <c r="M84" s="469" t="s">
        <v>1000</v>
      </c>
      <c r="N84" s="469">
        <v>2260.6999999999998</v>
      </c>
      <c r="O84" s="469"/>
      <c r="P84" s="467"/>
      <c r="Q84" s="441">
        <v>3200</v>
      </c>
      <c r="R84" s="455">
        <f t="shared" si="4"/>
        <v>0</v>
      </c>
      <c r="S84" t="s">
        <v>1001</v>
      </c>
      <c r="T84" t="s">
        <v>1000</v>
      </c>
      <c r="U84">
        <v>2260.6999999999998</v>
      </c>
      <c r="V84">
        <v>2.2325916708638198</v>
      </c>
      <c r="W84" s="475">
        <f t="shared" si="5"/>
        <v>939.30000000000018</v>
      </c>
      <c r="Z84" t="s">
        <v>1043</v>
      </c>
      <c r="AA84">
        <v>3200</v>
      </c>
    </row>
    <row r="85" spans="1:28" ht="26.1" customHeight="1">
      <c r="A85" s="476" t="s">
        <v>1044</v>
      </c>
      <c r="B85" s="466">
        <v>2959</v>
      </c>
      <c r="C85" s="467"/>
      <c r="D85" s="467"/>
      <c r="E85" s="457">
        <f t="shared" si="3"/>
        <v>0</v>
      </c>
      <c r="F85" s="467">
        <v>2959</v>
      </c>
      <c r="G85" s="469"/>
      <c r="H85" s="469" t="s">
        <v>1045</v>
      </c>
      <c r="I85" s="467">
        <v>1200.7</v>
      </c>
      <c r="J85" s="469" t="s">
        <v>1044</v>
      </c>
      <c r="K85" s="469">
        <v>2959</v>
      </c>
      <c r="L85" s="469"/>
      <c r="M85" s="469" t="s">
        <v>1045</v>
      </c>
      <c r="N85" s="469">
        <v>1200.7</v>
      </c>
      <c r="O85" s="469"/>
      <c r="P85" s="467"/>
      <c r="Q85" s="441">
        <v>2959</v>
      </c>
      <c r="R85" s="455">
        <f t="shared" si="4"/>
        <v>0</v>
      </c>
      <c r="T85" t="s">
        <v>1045</v>
      </c>
      <c r="U85">
        <v>1200.7</v>
      </c>
      <c r="W85" s="475">
        <f t="shared" si="5"/>
        <v>1758.3</v>
      </c>
      <c r="Z85" t="s">
        <v>1044</v>
      </c>
      <c r="AA85">
        <v>2959</v>
      </c>
    </row>
    <row r="86" spans="1:28" ht="26.1" customHeight="1">
      <c r="A86" s="476" t="s">
        <v>1046</v>
      </c>
      <c r="B86" s="466">
        <v>1530.78</v>
      </c>
      <c r="C86" s="467"/>
      <c r="D86" s="467"/>
      <c r="E86" s="457">
        <f t="shared" si="3"/>
        <v>0</v>
      </c>
      <c r="F86" s="467">
        <v>1530.78</v>
      </c>
      <c r="G86" s="469"/>
      <c r="H86" s="469" t="s">
        <v>1047</v>
      </c>
      <c r="I86" s="467">
        <v>1060</v>
      </c>
      <c r="J86" s="469" t="s">
        <v>1046</v>
      </c>
      <c r="K86" s="469">
        <v>1530.78</v>
      </c>
      <c r="L86" s="469"/>
      <c r="M86" s="469" t="s">
        <v>1047</v>
      </c>
      <c r="N86" s="469">
        <v>1060</v>
      </c>
      <c r="O86" s="469"/>
      <c r="P86" s="467"/>
      <c r="Q86" s="441">
        <v>1530.78</v>
      </c>
      <c r="R86" s="455">
        <f t="shared" si="4"/>
        <v>0</v>
      </c>
      <c r="T86" t="s">
        <v>1047</v>
      </c>
      <c r="U86">
        <v>1060</v>
      </c>
      <c r="W86" s="475">
        <f t="shared" si="5"/>
        <v>470.78</v>
      </c>
      <c r="Z86" t="s">
        <v>1046</v>
      </c>
      <c r="AA86">
        <v>1530.78</v>
      </c>
    </row>
    <row r="87" spans="1:28" ht="26.1" customHeight="1">
      <c r="A87" s="476" t="s">
        <v>1048</v>
      </c>
      <c r="B87" s="466">
        <v>1411</v>
      </c>
      <c r="C87" s="467"/>
      <c r="D87" s="467"/>
      <c r="E87" s="457">
        <f t="shared" si="3"/>
        <v>0</v>
      </c>
      <c r="F87" s="467">
        <v>1411</v>
      </c>
      <c r="G87" s="469" t="s">
        <v>1004</v>
      </c>
      <c r="H87" s="469" t="s">
        <v>1002</v>
      </c>
      <c r="I87" s="467">
        <v>109514</v>
      </c>
      <c r="J87" s="469" t="s">
        <v>1048</v>
      </c>
      <c r="K87" s="469">
        <v>1411</v>
      </c>
      <c r="L87" s="469" t="s">
        <v>1004</v>
      </c>
      <c r="M87" s="469" t="s">
        <v>1002</v>
      </c>
      <c r="N87" s="469">
        <v>109514</v>
      </c>
      <c r="O87" s="469"/>
      <c r="P87" s="467"/>
      <c r="Q87" s="441">
        <v>1411</v>
      </c>
      <c r="R87" s="455">
        <f t="shared" si="4"/>
        <v>0</v>
      </c>
      <c r="S87" t="s">
        <v>1004</v>
      </c>
      <c r="T87" t="s">
        <v>1002</v>
      </c>
      <c r="U87">
        <v>109364</v>
      </c>
      <c r="V87">
        <v>1.1853826935687499</v>
      </c>
      <c r="W87" s="475">
        <f t="shared" si="5"/>
        <v>-107953</v>
      </c>
      <c r="Z87" t="s">
        <v>1048</v>
      </c>
      <c r="AA87">
        <v>1411</v>
      </c>
    </row>
    <row r="88" spans="1:28" ht="26.1" customHeight="1">
      <c r="A88" s="476" t="s">
        <v>1044</v>
      </c>
      <c r="B88" s="466">
        <v>846</v>
      </c>
      <c r="C88" s="467"/>
      <c r="D88" s="467"/>
      <c r="E88" s="457">
        <f t="shared" si="3"/>
        <v>0</v>
      </c>
      <c r="F88" s="467">
        <v>846</v>
      </c>
      <c r="G88" s="469"/>
      <c r="H88" s="469" t="s">
        <v>1007</v>
      </c>
      <c r="I88" s="467">
        <v>83884</v>
      </c>
      <c r="J88" s="469" t="s">
        <v>1044</v>
      </c>
      <c r="K88" s="469">
        <v>846</v>
      </c>
      <c r="L88" s="469"/>
      <c r="M88" s="469" t="s">
        <v>1007</v>
      </c>
      <c r="N88" s="469">
        <v>83884</v>
      </c>
      <c r="O88" s="469"/>
      <c r="P88" s="467"/>
      <c r="Q88" s="441">
        <v>846</v>
      </c>
      <c r="R88" s="455">
        <f t="shared" si="4"/>
        <v>0</v>
      </c>
      <c r="T88" t="s">
        <v>1007</v>
      </c>
      <c r="U88">
        <v>83884</v>
      </c>
      <c r="W88" s="475">
        <f t="shared" si="5"/>
        <v>-83038</v>
      </c>
      <c r="Z88" t="s">
        <v>1049</v>
      </c>
      <c r="AA88">
        <v>846</v>
      </c>
    </row>
    <row r="89" spans="1:28" ht="26.1" customHeight="1">
      <c r="A89" s="476" t="s">
        <v>1050</v>
      </c>
      <c r="B89" s="466">
        <v>779</v>
      </c>
      <c r="C89" s="467"/>
      <c r="D89" s="467"/>
      <c r="E89" s="457">
        <f t="shared" si="3"/>
        <v>0</v>
      </c>
      <c r="F89" s="467">
        <v>779</v>
      </c>
      <c r="G89" s="469"/>
      <c r="H89" s="469" t="s">
        <v>1008</v>
      </c>
      <c r="I89" s="467">
        <v>10000</v>
      </c>
      <c r="J89" s="469" t="s">
        <v>1050</v>
      </c>
      <c r="K89" s="469">
        <v>779</v>
      </c>
      <c r="L89" s="469"/>
      <c r="M89" s="469" t="s">
        <v>1008</v>
      </c>
      <c r="N89" s="469">
        <v>10000</v>
      </c>
      <c r="O89" s="469"/>
      <c r="P89" s="467"/>
      <c r="Q89" s="441">
        <v>779</v>
      </c>
      <c r="R89" s="455">
        <f t="shared" si="4"/>
        <v>0</v>
      </c>
      <c r="T89" t="s">
        <v>1008</v>
      </c>
      <c r="U89">
        <v>10000</v>
      </c>
      <c r="W89" s="475">
        <f t="shared" si="5"/>
        <v>-9221</v>
      </c>
      <c r="Z89" t="s">
        <v>1050</v>
      </c>
      <c r="AA89">
        <v>779</v>
      </c>
    </row>
    <row r="90" spans="1:28" ht="26.1" customHeight="1">
      <c r="A90" s="476" t="s">
        <v>1051</v>
      </c>
      <c r="B90" s="466">
        <v>360</v>
      </c>
      <c r="C90" s="467"/>
      <c r="D90" s="467"/>
      <c r="E90" s="457">
        <f t="shared" si="3"/>
        <v>0</v>
      </c>
      <c r="F90" s="467">
        <v>360</v>
      </c>
      <c r="G90" s="469"/>
      <c r="H90" s="469" t="s">
        <v>1052</v>
      </c>
      <c r="I90" s="467">
        <v>5000</v>
      </c>
      <c r="J90" s="469" t="s">
        <v>1051</v>
      </c>
      <c r="K90" s="469">
        <v>360</v>
      </c>
      <c r="L90" s="469"/>
      <c r="M90" s="469" t="s">
        <v>1052</v>
      </c>
      <c r="N90" s="469">
        <v>5000</v>
      </c>
      <c r="O90" s="469"/>
      <c r="P90" s="467"/>
      <c r="Q90" s="441">
        <v>360</v>
      </c>
      <c r="R90" s="455">
        <f t="shared" si="4"/>
        <v>0</v>
      </c>
      <c r="T90" t="s">
        <v>1052</v>
      </c>
      <c r="U90">
        <v>5000</v>
      </c>
      <c r="W90" s="475">
        <f t="shared" si="5"/>
        <v>-4640</v>
      </c>
      <c r="Z90" t="s">
        <v>1051</v>
      </c>
      <c r="AA90">
        <v>360</v>
      </c>
    </row>
    <row r="91" spans="1:28" ht="26.1" customHeight="1">
      <c r="A91" s="476" t="s">
        <v>1053</v>
      </c>
      <c r="B91" s="466">
        <v>186.43799999999999</v>
      </c>
      <c r="C91" s="467"/>
      <c r="D91" s="467"/>
      <c r="E91" s="457">
        <f t="shared" si="3"/>
        <v>0</v>
      </c>
      <c r="F91" s="467">
        <v>186.43799999999999</v>
      </c>
      <c r="G91" s="469"/>
      <c r="H91" s="469" t="s">
        <v>1009</v>
      </c>
      <c r="I91" s="467">
        <v>4000</v>
      </c>
      <c r="J91" s="469" t="s">
        <v>1053</v>
      </c>
      <c r="K91" s="469">
        <v>186.43799999999999</v>
      </c>
      <c r="L91" s="469"/>
      <c r="M91" s="469" t="s">
        <v>1009</v>
      </c>
      <c r="N91" s="469">
        <v>4000</v>
      </c>
      <c r="O91" s="469"/>
      <c r="P91" s="467"/>
      <c r="Q91" s="441">
        <v>186.43799999999999</v>
      </c>
      <c r="R91" s="455">
        <f t="shared" si="4"/>
        <v>0</v>
      </c>
      <c r="T91" t="s">
        <v>1009</v>
      </c>
      <c r="U91">
        <v>4000</v>
      </c>
      <c r="W91" s="475">
        <f t="shared" si="5"/>
        <v>-3813.5619999999999</v>
      </c>
      <c r="Z91" t="s">
        <v>1053</v>
      </c>
      <c r="AA91">
        <v>186.43799999999999</v>
      </c>
    </row>
    <row r="92" spans="1:28" ht="26.1" customHeight="1">
      <c r="A92" s="477" t="s">
        <v>1054</v>
      </c>
      <c r="B92" s="466" t="e">
        <f>表4!#REF!</f>
        <v>#REF!</v>
      </c>
      <c r="C92" s="467">
        <v>206</v>
      </c>
      <c r="D92" s="467"/>
      <c r="E92" s="457" t="e">
        <f t="shared" si="3"/>
        <v>#REF!</v>
      </c>
      <c r="F92" s="467">
        <v>609137</v>
      </c>
      <c r="G92" s="469"/>
      <c r="H92" s="469" t="s">
        <v>1055</v>
      </c>
      <c r="I92" s="467">
        <v>2600</v>
      </c>
      <c r="J92" s="469" t="s">
        <v>1054</v>
      </c>
      <c r="K92" s="469">
        <v>609147</v>
      </c>
      <c r="L92" s="469"/>
      <c r="M92" s="469" t="s">
        <v>1055</v>
      </c>
      <c r="N92" s="469">
        <v>2600</v>
      </c>
      <c r="O92" s="469"/>
      <c r="P92" s="467"/>
      <c r="Q92" s="441">
        <v>797251</v>
      </c>
      <c r="R92" s="455" t="e">
        <f t="shared" si="4"/>
        <v>#REF!</v>
      </c>
      <c r="T92" t="s">
        <v>1055</v>
      </c>
      <c r="U92">
        <v>2600</v>
      </c>
      <c r="W92" s="475" t="e">
        <f t="shared" si="5"/>
        <v>#REF!</v>
      </c>
      <c r="Y92" t="s">
        <v>1056</v>
      </c>
      <c r="Z92" t="s">
        <v>1054</v>
      </c>
      <c r="AA92">
        <v>797251</v>
      </c>
      <c r="AB92">
        <v>0.73395677002348503</v>
      </c>
    </row>
    <row r="93" spans="1:28" ht="26.1" customHeight="1">
      <c r="A93" s="477" t="s">
        <v>960</v>
      </c>
      <c r="B93" s="466">
        <v>491431</v>
      </c>
      <c r="C93" s="467"/>
      <c r="D93" s="467"/>
      <c r="E93" s="457">
        <f t="shared" si="3"/>
        <v>0</v>
      </c>
      <c r="F93" s="467">
        <v>491431</v>
      </c>
      <c r="G93" s="469"/>
      <c r="H93" s="469" t="s">
        <v>1057</v>
      </c>
      <c r="I93" s="467">
        <v>1600</v>
      </c>
      <c r="J93" s="469" t="s">
        <v>960</v>
      </c>
      <c r="K93" s="469">
        <v>491431</v>
      </c>
      <c r="L93" s="469"/>
      <c r="M93" s="469" t="s">
        <v>1057</v>
      </c>
      <c r="N93" s="469">
        <v>1600</v>
      </c>
      <c r="O93" s="469"/>
      <c r="P93" s="467"/>
      <c r="Q93" s="441">
        <v>591431</v>
      </c>
      <c r="R93" s="455">
        <f t="shared" si="4"/>
        <v>-100000</v>
      </c>
      <c r="T93" t="s">
        <v>1057</v>
      </c>
      <c r="U93">
        <v>1600</v>
      </c>
      <c r="W93" s="475">
        <f t="shared" si="5"/>
        <v>489831</v>
      </c>
      <c r="Z93" t="s">
        <v>961</v>
      </c>
      <c r="AA93">
        <v>591431</v>
      </c>
    </row>
    <row r="94" spans="1:28" ht="26.1" customHeight="1">
      <c r="A94" s="476" t="s">
        <v>967</v>
      </c>
      <c r="B94" s="466">
        <v>180040</v>
      </c>
      <c r="C94" s="467"/>
      <c r="D94" s="467"/>
      <c r="E94" s="457">
        <f t="shared" si="3"/>
        <v>0</v>
      </c>
      <c r="F94" s="467">
        <v>180040</v>
      </c>
      <c r="G94" s="469"/>
      <c r="H94" s="469" t="s">
        <v>1058</v>
      </c>
      <c r="I94" s="467">
        <v>1520</v>
      </c>
      <c r="J94" s="469" t="s">
        <v>967</v>
      </c>
      <c r="K94" s="469">
        <v>180040</v>
      </c>
      <c r="L94" s="469"/>
      <c r="M94" s="469" t="s">
        <v>1058</v>
      </c>
      <c r="N94" s="469">
        <v>1520</v>
      </c>
      <c r="O94" s="469"/>
      <c r="P94" s="467"/>
      <c r="Q94" s="441">
        <v>180040</v>
      </c>
      <c r="R94" s="455">
        <f t="shared" si="4"/>
        <v>0</v>
      </c>
      <c r="T94" t="s">
        <v>1058</v>
      </c>
      <c r="U94">
        <v>1520</v>
      </c>
      <c r="W94" s="475">
        <f t="shared" si="5"/>
        <v>178520</v>
      </c>
      <c r="Z94" t="s">
        <v>967</v>
      </c>
      <c r="AA94">
        <v>180040</v>
      </c>
    </row>
    <row r="95" spans="1:28" ht="26.1" customHeight="1">
      <c r="A95" s="476" t="s">
        <v>1059</v>
      </c>
      <c r="B95" s="466">
        <v>1625</v>
      </c>
      <c r="C95" s="467"/>
      <c r="D95" s="467"/>
      <c r="E95" s="457">
        <f t="shared" si="3"/>
        <v>0</v>
      </c>
      <c r="F95" s="467">
        <v>1625</v>
      </c>
      <c r="G95" s="469"/>
      <c r="H95" s="469" t="s">
        <v>1060</v>
      </c>
      <c r="I95" s="467">
        <v>760</v>
      </c>
      <c r="J95" s="469" t="s">
        <v>1059</v>
      </c>
      <c r="K95" s="469">
        <v>1625</v>
      </c>
      <c r="L95" s="469"/>
      <c r="M95" s="469" t="s">
        <v>1060</v>
      </c>
      <c r="N95" s="469">
        <v>760</v>
      </c>
      <c r="O95" s="469"/>
      <c r="P95" s="467"/>
      <c r="Q95" s="441">
        <v>1625</v>
      </c>
      <c r="R95" s="455">
        <f t="shared" si="4"/>
        <v>0</v>
      </c>
      <c r="T95" t="s">
        <v>1060</v>
      </c>
      <c r="U95">
        <v>760</v>
      </c>
      <c r="W95" s="475">
        <f t="shared" si="5"/>
        <v>865</v>
      </c>
      <c r="Z95" t="s">
        <v>1059</v>
      </c>
      <c r="AA95">
        <v>1625</v>
      </c>
    </row>
    <row r="96" spans="1:28" ht="26.1" customHeight="1">
      <c r="A96" s="478" t="s">
        <v>1061</v>
      </c>
      <c r="B96" s="472">
        <v>256</v>
      </c>
      <c r="C96" s="467"/>
      <c r="D96" s="467"/>
      <c r="E96" s="457">
        <f t="shared" si="3"/>
        <v>0</v>
      </c>
      <c r="F96" s="467">
        <v>256</v>
      </c>
      <c r="G96" s="469"/>
      <c r="H96" s="469" t="s">
        <v>1062</v>
      </c>
      <c r="I96" s="467">
        <v>150</v>
      </c>
      <c r="J96" s="469" t="s">
        <v>1061</v>
      </c>
      <c r="K96" s="469">
        <v>256</v>
      </c>
      <c r="L96" s="469"/>
      <c r="M96" s="469" t="s">
        <v>1062</v>
      </c>
      <c r="N96" s="469">
        <v>150</v>
      </c>
      <c r="O96" s="469"/>
      <c r="P96" s="467"/>
      <c r="Q96" s="441">
        <v>256</v>
      </c>
      <c r="R96" s="455">
        <f t="shared" si="4"/>
        <v>0</v>
      </c>
      <c r="S96" t="s">
        <v>1014</v>
      </c>
      <c r="T96" t="s">
        <v>1012</v>
      </c>
      <c r="U96">
        <v>1500881.777945</v>
      </c>
      <c r="V96">
        <v>1.1409174505720201</v>
      </c>
      <c r="W96" s="475">
        <f t="shared" si="5"/>
        <v>-1500625.777945</v>
      </c>
      <c r="Z96" t="s">
        <v>1061</v>
      </c>
      <c r="AA96">
        <v>256</v>
      </c>
    </row>
    <row r="97" spans="1:28" ht="26.1" customHeight="1">
      <c r="A97" s="479" t="s">
        <v>1063</v>
      </c>
      <c r="B97" s="474">
        <v>210</v>
      </c>
      <c r="C97" s="467"/>
      <c r="D97" s="467"/>
      <c r="E97" s="457">
        <f t="shared" si="3"/>
        <v>0</v>
      </c>
      <c r="F97" s="467">
        <v>210</v>
      </c>
      <c r="G97" s="469" t="s">
        <v>1014</v>
      </c>
      <c r="H97" s="469" t="s">
        <v>1012</v>
      </c>
      <c r="I97" s="467">
        <v>1387494.932945</v>
      </c>
      <c r="J97" s="469" t="s">
        <v>1063</v>
      </c>
      <c r="K97" s="469">
        <v>210</v>
      </c>
      <c r="L97" s="469" t="s">
        <v>1014</v>
      </c>
      <c r="M97" s="469" t="s">
        <v>1012</v>
      </c>
      <c r="N97" s="469">
        <v>1387494.932945</v>
      </c>
      <c r="O97" s="469"/>
      <c r="P97" s="467"/>
      <c r="Q97" s="441">
        <v>210</v>
      </c>
      <c r="R97" s="455">
        <f t="shared" si="4"/>
        <v>0</v>
      </c>
      <c r="T97" t="s">
        <v>1017</v>
      </c>
      <c r="U97">
        <v>474116.71</v>
      </c>
      <c r="W97" s="475">
        <f t="shared" si="5"/>
        <v>-473906.71</v>
      </c>
      <c r="Z97" t="s">
        <v>1063</v>
      </c>
      <c r="AA97">
        <v>210</v>
      </c>
    </row>
    <row r="98" spans="1:28" ht="26.1" customHeight="1">
      <c r="A98" s="476" t="s">
        <v>1064</v>
      </c>
      <c r="B98" s="466">
        <v>109</v>
      </c>
      <c r="C98" s="467"/>
      <c r="D98" s="467"/>
      <c r="E98" s="457">
        <f t="shared" si="3"/>
        <v>0</v>
      </c>
      <c r="F98" s="467">
        <v>109</v>
      </c>
      <c r="G98" s="469"/>
      <c r="H98" s="469" t="s">
        <v>1017</v>
      </c>
      <c r="I98" s="467">
        <v>360729.71</v>
      </c>
      <c r="J98" s="469" t="s">
        <v>1064</v>
      </c>
      <c r="K98" s="469">
        <v>109</v>
      </c>
      <c r="L98" s="469"/>
      <c r="M98" s="469" t="s">
        <v>1017</v>
      </c>
      <c r="N98" s="469">
        <v>360729.71</v>
      </c>
      <c r="O98" s="469"/>
      <c r="P98" s="467"/>
      <c r="Q98" s="441">
        <v>109</v>
      </c>
      <c r="R98" s="455">
        <f t="shared" si="4"/>
        <v>0</v>
      </c>
      <c r="T98" t="s">
        <v>1065</v>
      </c>
      <c r="U98">
        <v>300394.907045</v>
      </c>
      <c r="W98" s="475">
        <f t="shared" si="5"/>
        <v>-300285.907045</v>
      </c>
      <c r="Z98" t="s">
        <v>1064</v>
      </c>
      <c r="AA98">
        <v>109</v>
      </c>
    </row>
    <row r="99" spans="1:28" ht="26.1" customHeight="1">
      <c r="A99" s="477" t="s">
        <v>1066</v>
      </c>
      <c r="B99" s="466" t="e">
        <f>表4!#REF!</f>
        <v>#REF!</v>
      </c>
      <c r="C99" s="467">
        <v>207</v>
      </c>
      <c r="D99" s="467"/>
      <c r="E99" s="457" t="e">
        <f t="shared" si="3"/>
        <v>#REF!</v>
      </c>
      <c r="F99" s="467">
        <v>296404.71999999997</v>
      </c>
      <c r="G99" s="469"/>
      <c r="H99" s="469" t="s">
        <v>1065</v>
      </c>
      <c r="I99" s="467">
        <v>300394.907045</v>
      </c>
      <c r="J99" s="469" t="s">
        <v>1066</v>
      </c>
      <c r="K99" s="469">
        <v>296404.71999999997</v>
      </c>
      <c r="L99" s="469"/>
      <c r="M99" s="469" t="s">
        <v>1065</v>
      </c>
      <c r="N99" s="469">
        <v>300394.907045</v>
      </c>
      <c r="O99" s="469"/>
      <c r="P99" s="467"/>
      <c r="Q99" s="441">
        <v>299530.03999999998</v>
      </c>
      <c r="R99" s="455" t="e">
        <f t="shared" si="4"/>
        <v>#REF!</v>
      </c>
      <c r="T99" t="s">
        <v>1067</v>
      </c>
      <c r="U99">
        <v>171183</v>
      </c>
      <c r="W99" s="475" t="e">
        <f t="shared" si="5"/>
        <v>#REF!</v>
      </c>
      <c r="Y99" t="s">
        <v>1068</v>
      </c>
      <c r="Z99" t="s">
        <v>1066</v>
      </c>
      <c r="AA99">
        <v>299530.03999999998</v>
      </c>
      <c r="AB99">
        <v>1.5521799100282001</v>
      </c>
    </row>
    <row r="100" spans="1:28" ht="26.1" customHeight="1">
      <c r="A100" s="477" t="s">
        <v>1069</v>
      </c>
      <c r="B100" s="466">
        <v>115067</v>
      </c>
      <c r="C100" s="467"/>
      <c r="D100" s="467"/>
      <c r="E100" s="457">
        <f t="shared" si="3"/>
        <v>0</v>
      </c>
      <c r="F100" s="467">
        <v>115067</v>
      </c>
      <c r="G100" s="469"/>
      <c r="H100" s="469" t="s">
        <v>1067</v>
      </c>
      <c r="I100" s="467">
        <v>171183</v>
      </c>
      <c r="J100" s="469" t="s">
        <v>1069</v>
      </c>
      <c r="K100" s="469">
        <v>115067</v>
      </c>
      <c r="L100" s="469"/>
      <c r="M100" s="469" t="s">
        <v>1067</v>
      </c>
      <c r="N100" s="469">
        <v>171183</v>
      </c>
      <c r="O100" s="469"/>
      <c r="P100" s="467"/>
      <c r="Q100" s="441">
        <v>115067</v>
      </c>
      <c r="R100" s="455">
        <f t="shared" si="4"/>
        <v>0</v>
      </c>
      <c r="T100" t="s">
        <v>1070</v>
      </c>
      <c r="U100">
        <v>93459.51</v>
      </c>
      <c r="W100" s="475">
        <f t="shared" si="5"/>
        <v>21607.490000000005</v>
      </c>
      <c r="Z100" t="s">
        <v>1071</v>
      </c>
      <c r="AA100">
        <v>115067</v>
      </c>
    </row>
    <row r="101" spans="1:28" ht="26.1" customHeight="1">
      <c r="A101" s="476" t="s">
        <v>969</v>
      </c>
      <c r="B101" s="466">
        <v>75331.350000000006</v>
      </c>
      <c r="C101" s="467"/>
      <c r="D101" s="467"/>
      <c r="E101" s="457">
        <f t="shared" si="3"/>
        <v>0</v>
      </c>
      <c r="F101" s="467">
        <v>75331.350000000006</v>
      </c>
      <c r="G101" s="469"/>
      <c r="H101" s="469" t="s">
        <v>1070</v>
      </c>
      <c r="I101" s="467">
        <v>93459.51</v>
      </c>
      <c r="J101" s="469" t="s">
        <v>969</v>
      </c>
      <c r="K101" s="469">
        <v>75331.350000000006</v>
      </c>
      <c r="L101" s="469"/>
      <c r="M101" s="469" t="s">
        <v>1070</v>
      </c>
      <c r="N101" s="469">
        <v>93459.51</v>
      </c>
      <c r="O101" s="469"/>
      <c r="P101" s="467"/>
      <c r="Q101" s="441">
        <v>75331.350000000006</v>
      </c>
      <c r="R101" s="455">
        <f t="shared" si="4"/>
        <v>0</v>
      </c>
      <c r="T101" t="s">
        <v>1018</v>
      </c>
      <c r="U101">
        <v>76910.981</v>
      </c>
      <c r="W101" s="475">
        <f t="shared" si="5"/>
        <v>-1579.6309999999939</v>
      </c>
      <c r="Z101" t="s">
        <v>969</v>
      </c>
      <c r="AA101">
        <v>75331.350000000006</v>
      </c>
    </row>
    <row r="102" spans="1:28" ht="26.1" customHeight="1">
      <c r="A102" s="476" t="s">
        <v>1072</v>
      </c>
      <c r="B102" s="466">
        <v>60000</v>
      </c>
      <c r="C102" s="467"/>
      <c r="D102" s="467"/>
      <c r="E102" s="457">
        <f t="shared" si="3"/>
        <v>0</v>
      </c>
      <c r="F102" s="467">
        <v>60000</v>
      </c>
      <c r="G102" s="469"/>
      <c r="H102" s="469" t="s">
        <v>1018</v>
      </c>
      <c r="I102" s="467">
        <v>76910.981</v>
      </c>
      <c r="J102" s="469" t="s">
        <v>1072</v>
      </c>
      <c r="K102" s="469">
        <v>60000</v>
      </c>
      <c r="L102" s="469"/>
      <c r="M102" s="469" t="s">
        <v>1018</v>
      </c>
      <c r="N102" s="469">
        <v>76910.981</v>
      </c>
      <c r="O102" s="469"/>
      <c r="P102" s="467"/>
      <c r="Q102" s="441">
        <v>60000</v>
      </c>
      <c r="R102" s="455">
        <f t="shared" si="4"/>
        <v>0</v>
      </c>
      <c r="T102" t="s">
        <v>1073</v>
      </c>
      <c r="U102">
        <v>62240</v>
      </c>
      <c r="W102" s="475">
        <f t="shared" si="5"/>
        <v>-2240</v>
      </c>
      <c r="Z102" t="s">
        <v>1072</v>
      </c>
      <c r="AA102">
        <v>60000</v>
      </c>
    </row>
    <row r="103" spans="1:28" ht="26.1" customHeight="1">
      <c r="A103" s="476" t="s">
        <v>1074</v>
      </c>
      <c r="B103" s="466">
        <v>19200.150000000001</v>
      </c>
      <c r="C103" s="467"/>
      <c r="D103" s="467"/>
      <c r="E103" s="457">
        <f t="shared" si="3"/>
        <v>0</v>
      </c>
      <c r="F103" s="467">
        <v>19200.150000000001</v>
      </c>
      <c r="G103" s="469"/>
      <c r="H103" s="469" t="s">
        <v>1073</v>
      </c>
      <c r="I103" s="467">
        <v>62240</v>
      </c>
      <c r="J103" s="469" t="s">
        <v>1074</v>
      </c>
      <c r="K103" s="469">
        <v>19200.150000000001</v>
      </c>
      <c r="L103" s="469"/>
      <c r="M103" s="469" t="s">
        <v>1073</v>
      </c>
      <c r="N103" s="469">
        <v>62240</v>
      </c>
      <c r="O103" s="469"/>
      <c r="P103" s="467"/>
      <c r="Q103" s="441">
        <v>19200.150000000001</v>
      </c>
      <c r="R103" s="455">
        <f t="shared" si="4"/>
        <v>0</v>
      </c>
      <c r="T103" t="s">
        <v>1021</v>
      </c>
      <c r="U103">
        <v>37540.49</v>
      </c>
      <c r="W103" s="475">
        <f t="shared" si="5"/>
        <v>-18340.339999999997</v>
      </c>
      <c r="Z103" t="s">
        <v>1074</v>
      </c>
      <c r="AA103">
        <v>19200.150000000001</v>
      </c>
    </row>
    <row r="104" spans="1:28" ht="26.1" customHeight="1">
      <c r="A104" s="476" t="s">
        <v>1075</v>
      </c>
      <c r="B104" s="466">
        <v>9615</v>
      </c>
      <c r="C104" s="467"/>
      <c r="D104" s="467"/>
      <c r="E104" s="457">
        <f t="shared" si="3"/>
        <v>0</v>
      </c>
      <c r="F104" s="467">
        <v>9615</v>
      </c>
      <c r="G104" s="469"/>
      <c r="H104" s="469" t="s">
        <v>1021</v>
      </c>
      <c r="I104" s="467">
        <v>37540.49</v>
      </c>
      <c r="J104" s="469" t="s">
        <v>1075</v>
      </c>
      <c r="K104" s="469">
        <v>9615</v>
      </c>
      <c r="L104" s="469"/>
      <c r="M104" s="469" t="s">
        <v>1021</v>
      </c>
      <c r="N104" s="469">
        <v>37540.49</v>
      </c>
      <c r="O104" s="469"/>
      <c r="P104" s="467"/>
      <c r="Q104" s="441">
        <v>9615</v>
      </c>
      <c r="R104" s="455">
        <f t="shared" si="4"/>
        <v>0</v>
      </c>
      <c r="T104" t="s">
        <v>1076</v>
      </c>
      <c r="U104">
        <v>36000</v>
      </c>
      <c r="W104" s="475">
        <f t="shared" si="5"/>
        <v>-26385</v>
      </c>
      <c r="Z104" t="s">
        <v>1075</v>
      </c>
      <c r="AA104">
        <v>9615</v>
      </c>
    </row>
    <row r="105" spans="1:28" ht="26.1" customHeight="1">
      <c r="A105" s="476" t="s">
        <v>1077</v>
      </c>
      <c r="B105" s="466">
        <v>4093</v>
      </c>
      <c r="C105" s="467"/>
      <c r="D105" s="467"/>
      <c r="E105" s="457">
        <f t="shared" si="3"/>
        <v>0</v>
      </c>
      <c r="F105" s="467">
        <v>4093</v>
      </c>
      <c r="G105" s="469"/>
      <c r="H105" s="469" t="s">
        <v>1076</v>
      </c>
      <c r="I105" s="467">
        <v>36000</v>
      </c>
      <c r="J105" s="469" t="s">
        <v>1077</v>
      </c>
      <c r="K105" s="469">
        <v>4093</v>
      </c>
      <c r="L105" s="469"/>
      <c r="M105" s="469" t="s">
        <v>1076</v>
      </c>
      <c r="N105" s="469">
        <v>36000</v>
      </c>
      <c r="O105" s="469"/>
      <c r="P105" s="467"/>
      <c r="Q105" s="441">
        <v>4093</v>
      </c>
      <c r="R105" s="455">
        <f t="shared" si="4"/>
        <v>0</v>
      </c>
      <c r="T105" t="s">
        <v>1078</v>
      </c>
      <c r="U105">
        <v>31349.271199999999</v>
      </c>
      <c r="W105" s="475">
        <f t="shared" si="5"/>
        <v>-27256.271199999999</v>
      </c>
      <c r="Z105" t="s">
        <v>1077</v>
      </c>
      <c r="AA105">
        <v>4093</v>
      </c>
    </row>
    <row r="106" spans="1:28" ht="26.1" customHeight="1">
      <c r="A106" s="476" t="s">
        <v>1079</v>
      </c>
      <c r="B106" s="466">
        <v>2943</v>
      </c>
      <c r="C106" s="467"/>
      <c r="D106" s="467"/>
      <c r="E106" s="457">
        <f t="shared" si="3"/>
        <v>0</v>
      </c>
      <c r="F106" s="467">
        <v>2943</v>
      </c>
      <c r="G106" s="469"/>
      <c r="H106" s="469" t="s">
        <v>1078</v>
      </c>
      <c r="I106" s="467">
        <v>32128.768800000002</v>
      </c>
      <c r="J106" s="469" t="s">
        <v>1079</v>
      </c>
      <c r="K106" s="469">
        <v>2943</v>
      </c>
      <c r="L106" s="469"/>
      <c r="M106" s="469" t="s">
        <v>1078</v>
      </c>
      <c r="N106" s="469">
        <v>32128.768800000002</v>
      </c>
      <c r="O106" s="469"/>
      <c r="P106" s="467"/>
      <c r="Q106" s="441">
        <v>2943</v>
      </c>
      <c r="R106" s="455">
        <f t="shared" si="4"/>
        <v>0</v>
      </c>
      <c r="T106" t="s">
        <v>977</v>
      </c>
      <c r="U106">
        <v>28605</v>
      </c>
      <c r="W106" s="475">
        <f t="shared" si="5"/>
        <v>-25662</v>
      </c>
      <c r="Z106" t="s">
        <v>1079</v>
      </c>
      <c r="AA106">
        <v>2943</v>
      </c>
    </row>
    <row r="107" spans="1:28" ht="26.1" customHeight="1">
      <c r="A107" s="476" t="s">
        <v>1080</v>
      </c>
      <c r="B107" s="466">
        <v>2020</v>
      </c>
      <c r="C107" s="467"/>
      <c r="D107" s="467"/>
      <c r="E107" s="457">
        <f t="shared" si="3"/>
        <v>0</v>
      </c>
      <c r="F107" s="467">
        <v>2020</v>
      </c>
      <c r="G107" s="469"/>
      <c r="H107" s="469" t="s">
        <v>977</v>
      </c>
      <c r="I107" s="467">
        <v>28605</v>
      </c>
      <c r="J107" s="469" t="s">
        <v>1080</v>
      </c>
      <c r="K107" s="469">
        <v>2020</v>
      </c>
      <c r="L107" s="469"/>
      <c r="M107" s="469" t="s">
        <v>977</v>
      </c>
      <c r="N107" s="469">
        <v>28605</v>
      </c>
      <c r="O107" s="469"/>
      <c r="P107" s="467"/>
      <c r="Q107" s="441">
        <v>2020</v>
      </c>
      <c r="R107" s="455">
        <f t="shared" si="4"/>
        <v>0</v>
      </c>
      <c r="T107" t="s">
        <v>1024</v>
      </c>
      <c r="U107">
        <v>23166.6</v>
      </c>
      <c r="W107" s="475">
        <f t="shared" si="5"/>
        <v>-21146.6</v>
      </c>
      <c r="Z107" t="s">
        <v>1080</v>
      </c>
      <c r="AA107">
        <v>2020</v>
      </c>
    </row>
    <row r="108" spans="1:28" ht="26.1" customHeight="1">
      <c r="A108" s="476" t="s">
        <v>1081</v>
      </c>
      <c r="B108" s="466">
        <v>1530</v>
      </c>
      <c r="C108" s="467"/>
      <c r="D108" s="467"/>
      <c r="E108" s="457">
        <f t="shared" si="3"/>
        <v>0</v>
      </c>
      <c r="F108" s="467">
        <v>1530</v>
      </c>
      <c r="G108" s="469"/>
      <c r="H108" s="469" t="s">
        <v>1024</v>
      </c>
      <c r="I108" s="467">
        <v>23166.6</v>
      </c>
      <c r="J108" s="469" t="s">
        <v>1081</v>
      </c>
      <c r="K108" s="469">
        <v>1530</v>
      </c>
      <c r="L108" s="469"/>
      <c r="M108" s="469" t="s">
        <v>1024</v>
      </c>
      <c r="N108" s="469">
        <v>23166.6</v>
      </c>
      <c r="O108" s="469"/>
      <c r="P108" s="467"/>
      <c r="Q108" s="441">
        <v>1530</v>
      </c>
      <c r="R108" s="455">
        <f t="shared" si="4"/>
        <v>0</v>
      </c>
      <c r="T108" t="s">
        <v>1025</v>
      </c>
      <c r="U108">
        <v>21528.011999999999</v>
      </c>
      <c r="W108" s="475">
        <f t="shared" si="5"/>
        <v>-19998.011999999999</v>
      </c>
      <c r="Z108" t="s">
        <v>1082</v>
      </c>
      <c r="AA108">
        <v>1530</v>
      </c>
    </row>
    <row r="109" spans="1:28" ht="26.1" customHeight="1">
      <c r="A109" s="476" t="s">
        <v>1083</v>
      </c>
      <c r="B109" s="466">
        <v>108</v>
      </c>
      <c r="C109" s="467"/>
      <c r="D109" s="467"/>
      <c r="E109" s="457">
        <f t="shared" si="3"/>
        <v>0</v>
      </c>
      <c r="F109" s="467">
        <v>108</v>
      </c>
      <c r="G109" s="469"/>
      <c r="H109" s="469" t="s">
        <v>1025</v>
      </c>
      <c r="I109" s="467">
        <v>21528.011999999999</v>
      </c>
      <c r="J109" s="469" t="s">
        <v>1083</v>
      </c>
      <c r="K109" s="469">
        <v>108</v>
      </c>
      <c r="L109" s="469"/>
      <c r="M109" s="469" t="s">
        <v>1025</v>
      </c>
      <c r="N109" s="469">
        <v>21528.011999999999</v>
      </c>
      <c r="O109" s="469"/>
      <c r="P109" s="467"/>
      <c r="Q109" s="441">
        <v>108</v>
      </c>
      <c r="R109" s="455">
        <f t="shared" si="4"/>
        <v>0</v>
      </c>
      <c r="T109" t="s">
        <v>1084</v>
      </c>
      <c r="U109">
        <v>21176</v>
      </c>
      <c r="W109" s="475">
        <f t="shared" si="5"/>
        <v>-21068</v>
      </c>
      <c r="Z109" t="s">
        <v>1083</v>
      </c>
      <c r="AA109">
        <v>108</v>
      </c>
    </row>
    <row r="110" spans="1:28" ht="26.1" customHeight="1">
      <c r="A110" s="477" t="s">
        <v>1085</v>
      </c>
      <c r="B110" s="466" t="e">
        <f>表4!#REF!</f>
        <v>#REF!</v>
      </c>
      <c r="C110" s="467">
        <v>208</v>
      </c>
      <c r="D110" s="467"/>
      <c r="E110" s="457" t="e">
        <f t="shared" si="3"/>
        <v>#REF!</v>
      </c>
      <c r="F110" s="467">
        <v>1176816.8999999999</v>
      </c>
      <c r="G110" s="469"/>
      <c r="H110" s="469" t="s">
        <v>1084</v>
      </c>
      <c r="I110" s="467">
        <v>21176</v>
      </c>
      <c r="J110" s="469" t="s">
        <v>1085</v>
      </c>
      <c r="K110" s="469">
        <v>1176696.8999999999</v>
      </c>
      <c r="L110" s="469"/>
      <c r="M110" s="469" t="s">
        <v>1084</v>
      </c>
      <c r="N110" s="469">
        <v>21176</v>
      </c>
      <c r="O110" s="469"/>
      <c r="P110" s="467"/>
      <c r="Q110" s="441">
        <v>1060054.8999999999</v>
      </c>
      <c r="R110" s="455" t="e">
        <f t="shared" si="4"/>
        <v>#REF!</v>
      </c>
      <c r="T110" t="s">
        <v>1086</v>
      </c>
      <c r="U110">
        <v>15680</v>
      </c>
      <c r="W110" s="475" t="e">
        <f t="shared" si="5"/>
        <v>#REF!</v>
      </c>
      <c r="Y110" t="s">
        <v>1087</v>
      </c>
      <c r="Z110" t="s">
        <v>1085</v>
      </c>
      <c r="AA110">
        <v>1060054.8999999999</v>
      </c>
      <c r="AB110">
        <v>0.98080253415886598</v>
      </c>
    </row>
    <row r="111" spans="1:28" ht="26.1" customHeight="1">
      <c r="A111" s="477" t="s">
        <v>1088</v>
      </c>
      <c r="B111" s="466">
        <v>508310</v>
      </c>
      <c r="C111" s="467"/>
      <c r="D111" s="467"/>
      <c r="E111" s="457">
        <f t="shared" si="3"/>
        <v>0</v>
      </c>
      <c r="F111" s="467">
        <v>508310</v>
      </c>
      <c r="G111" s="469"/>
      <c r="H111" s="469" t="s">
        <v>1086</v>
      </c>
      <c r="I111" s="467">
        <v>15680</v>
      </c>
      <c r="J111" s="469" t="s">
        <v>1088</v>
      </c>
      <c r="K111" s="469">
        <v>508310</v>
      </c>
      <c r="L111" s="469"/>
      <c r="M111" s="469" t="s">
        <v>1086</v>
      </c>
      <c r="N111" s="469">
        <v>15680</v>
      </c>
      <c r="O111" s="469"/>
      <c r="P111" s="467"/>
      <c r="R111" s="455">
        <f t="shared" si="4"/>
        <v>508310</v>
      </c>
      <c r="T111" t="s">
        <v>1089</v>
      </c>
      <c r="U111">
        <v>13520</v>
      </c>
      <c r="W111" s="475">
        <f t="shared" si="5"/>
        <v>494790</v>
      </c>
      <c r="Z111" t="s">
        <v>977</v>
      </c>
      <c r="AA111">
        <v>123550</v>
      </c>
    </row>
    <row r="112" spans="1:28" ht="26.1" customHeight="1">
      <c r="A112" s="476" t="s">
        <v>977</v>
      </c>
      <c r="B112" s="466">
        <v>123550</v>
      </c>
      <c r="C112" s="467"/>
      <c r="D112" s="467"/>
      <c r="E112" s="457">
        <f t="shared" si="3"/>
        <v>0</v>
      </c>
      <c r="F112" s="467">
        <v>123550</v>
      </c>
      <c r="G112" s="469"/>
      <c r="H112" s="469" t="s">
        <v>1089</v>
      </c>
      <c r="I112" s="467">
        <v>13520</v>
      </c>
      <c r="J112" s="469" t="s">
        <v>977</v>
      </c>
      <c r="K112" s="469">
        <v>123550</v>
      </c>
      <c r="L112" s="469"/>
      <c r="M112" s="469" t="s">
        <v>1089</v>
      </c>
      <c r="N112" s="469">
        <v>13520</v>
      </c>
      <c r="O112" s="469"/>
      <c r="P112" s="467"/>
      <c r="Q112" s="441">
        <v>123550</v>
      </c>
      <c r="R112" s="455">
        <f t="shared" si="4"/>
        <v>0</v>
      </c>
      <c r="T112" t="s">
        <v>1090</v>
      </c>
      <c r="U112">
        <v>12800</v>
      </c>
      <c r="W112" s="475">
        <f t="shared" si="5"/>
        <v>110750</v>
      </c>
      <c r="Z112" t="s">
        <v>977</v>
      </c>
      <c r="AA112">
        <v>123550</v>
      </c>
    </row>
    <row r="113" spans="1:28" ht="26.1" customHeight="1">
      <c r="A113" s="476" t="s">
        <v>1091</v>
      </c>
      <c r="B113" s="466">
        <v>104751</v>
      </c>
      <c r="C113" s="467"/>
      <c r="D113" s="467"/>
      <c r="E113" s="457">
        <f t="shared" si="3"/>
        <v>0</v>
      </c>
      <c r="F113" s="467">
        <v>104751</v>
      </c>
      <c r="G113" s="469"/>
      <c r="H113" s="469" t="s">
        <v>1090</v>
      </c>
      <c r="I113" s="467">
        <v>12800</v>
      </c>
      <c r="J113" s="469" t="s">
        <v>1091</v>
      </c>
      <c r="K113" s="469">
        <v>104751</v>
      </c>
      <c r="L113" s="469"/>
      <c r="M113" s="469" t="s">
        <v>1090</v>
      </c>
      <c r="N113" s="469">
        <v>12800</v>
      </c>
      <c r="O113" s="469"/>
      <c r="P113" s="467"/>
      <c r="Q113" s="441">
        <v>104751</v>
      </c>
      <c r="R113" s="455">
        <f t="shared" si="4"/>
        <v>0</v>
      </c>
      <c r="T113" t="s">
        <v>1034</v>
      </c>
      <c r="U113">
        <v>11640</v>
      </c>
      <c r="W113" s="475">
        <f t="shared" si="5"/>
        <v>93111</v>
      </c>
      <c r="Z113" t="s">
        <v>1091</v>
      </c>
      <c r="AA113">
        <v>104751</v>
      </c>
    </row>
    <row r="114" spans="1:28" ht="26.1" customHeight="1">
      <c r="A114" s="476" t="s">
        <v>1092</v>
      </c>
      <c r="B114" s="466">
        <v>91293.75</v>
      </c>
      <c r="C114" s="467"/>
      <c r="D114" s="467"/>
      <c r="E114" s="457">
        <f t="shared" si="3"/>
        <v>0</v>
      </c>
      <c r="F114" s="467">
        <v>91293.75</v>
      </c>
      <c r="G114" s="469"/>
      <c r="H114" s="469" t="s">
        <v>1034</v>
      </c>
      <c r="I114" s="467">
        <v>11640</v>
      </c>
      <c r="J114" s="469" t="s">
        <v>1092</v>
      </c>
      <c r="K114" s="469">
        <v>91293.75</v>
      </c>
      <c r="L114" s="469"/>
      <c r="M114" s="469" t="s">
        <v>1034</v>
      </c>
      <c r="N114" s="469">
        <v>11640</v>
      </c>
      <c r="O114" s="469"/>
      <c r="P114" s="467"/>
      <c r="Q114" s="441">
        <v>91293.75</v>
      </c>
      <c r="R114" s="455">
        <f t="shared" si="4"/>
        <v>0</v>
      </c>
      <c r="T114" t="s">
        <v>1093</v>
      </c>
      <c r="U114">
        <v>11582</v>
      </c>
      <c r="W114" s="475">
        <f t="shared" si="5"/>
        <v>79711.75</v>
      </c>
      <c r="Z114" t="s">
        <v>1092</v>
      </c>
      <c r="AA114">
        <v>91293.75</v>
      </c>
    </row>
    <row r="115" spans="1:28" ht="26.1" customHeight="1">
      <c r="A115" s="476" t="s">
        <v>968</v>
      </c>
      <c r="B115" s="466">
        <v>82545</v>
      </c>
      <c r="C115" s="467"/>
      <c r="D115" s="467"/>
      <c r="E115" s="457">
        <f t="shared" si="3"/>
        <v>0</v>
      </c>
      <c r="F115" s="467">
        <v>82545</v>
      </c>
      <c r="G115" s="469"/>
      <c r="H115" s="469" t="s">
        <v>1093</v>
      </c>
      <c r="I115" s="467">
        <v>11582</v>
      </c>
      <c r="J115" s="469" t="s">
        <v>968</v>
      </c>
      <c r="K115" s="469">
        <v>82545</v>
      </c>
      <c r="L115" s="469"/>
      <c r="M115" s="469" t="s">
        <v>1093</v>
      </c>
      <c r="N115" s="469">
        <v>11582</v>
      </c>
      <c r="O115" s="469"/>
      <c r="P115" s="467"/>
      <c r="Q115" s="441">
        <v>82545</v>
      </c>
      <c r="R115" s="455">
        <f t="shared" si="4"/>
        <v>0</v>
      </c>
      <c r="T115" t="s">
        <v>1037</v>
      </c>
      <c r="U115">
        <v>11331</v>
      </c>
      <c r="W115" s="475">
        <f t="shared" si="5"/>
        <v>71214</v>
      </c>
      <c r="Z115" t="s">
        <v>968</v>
      </c>
      <c r="AA115">
        <v>82545</v>
      </c>
    </row>
    <row r="116" spans="1:28" ht="26.1" customHeight="1">
      <c r="A116" s="476" t="s">
        <v>1094</v>
      </c>
      <c r="B116" s="466">
        <v>77944</v>
      </c>
      <c r="C116" s="467"/>
      <c r="D116" s="467"/>
      <c r="E116" s="457">
        <f t="shared" si="3"/>
        <v>0</v>
      </c>
      <c r="F116" s="467">
        <v>77944</v>
      </c>
      <c r="G116" s="469"/>
      <c r="H116" s="469" t="s">
        <v>1037</v>
      </c>
      <c r="I116" s="467">
        <v>11331</v>
      </c>
      <c r="J116" s="469" t="s">
        <v>1094</v>
      </c>
      <c r="K116" s="469">
        <v>77944</v>
      </c>
      <c r="L116" s="469"/>
      <c r="M116" s="469" t="s">
        <v>1037</v>
      </c>
      <c r="N116" s="469">
        <v>11331</v>
      </c>
      <c r="O116" s="469"/>
      <c r="P116" s="467"/>
      <c r="Q116" s="441">
        <v>77944</v>
      </c>
      <c r="R116" s="455">
        <f t="shared" si="4"/>
        <v>0</v>
      </c>
      <c r="T116" t="s">
        <v>1095</v>
      </c>
      <c r="U116">
        <v>8773.7106999999996</v>
      </c>
      <c r="W116" s="475">
        <f t="shared" si="5"/>
        <v>69170.289300000004</v>
      </c>
      <c r="Z116" t="s">
        <v>1094</v>
      </c>
      <c r="AA116">
        <v>77944</v>
      </c>
    </row>
    <row r="117" spans="1:28" ht="26.1" customHeight="1">
      <c r="A117" s="476" t="s">
        <v>1096</v>
      </c>
      <c r="B117" s="466">
        <v>22690</v>
      </c>
      <c r="C117" s="467"/>
      <c r="D117" s="467"/>
      <c r="E117" s="457">
        <f t="shared" si="3"/>
        <v>0</v>
      </c>
      <c r="F117" s="467">
        <v>22690</v>
      </c>
      <c r="G117" s="469"/>
      <c r="H117" s="469" t="s">
        <v>1095</v>
      </c>
      <c r="I117" s="467">
        <v>8773.7106999999996</v>
      </c>
      <c r="J117" s="469" t="s">
        <v>1096</v>
      </c>
      <c r="K117" s="469">
        <v>22690</v>
      </c>
      <c r="L117" s="469"/>
      <c r="M117" s="469" t="s">
        <v>1095</v>
      </c>
      <c r="N117" s="469">
        <v>8773.7106999999996</v>
      </c>
      <c r="O117" s="469"/>
      <c r="P117" s="467"/>
      <c r="Q117" s="441">
        <v>22690</v>
      </c>
      <c r="R117" s="455">
        <f t="shared" si="4"/>
        <v>0</v>
      </c>
      <c r="T117" t="s">
        <v>1097</v>
      </c>
      <c r="U117">
        <v>6878</v>
      </c>
      <c r="W117" s="475">
        <f t="shared" si="5"/>
        <v>15812</v>
      </c>
      <c r="Z117" t="s">
        <v>1096</v>
      </c>
      <c r="AA117">
        <v>22690</v>
      </c>
    </row>
    <row r="118" spans="1:28" ht="26.1" customHeight="1">
      <c r="A118" s="476" t="s">
        <v>1098</v>
      </c>
      <c r="B118" s="466">
        <v>4183</v>
      </c>
      <c r="C118" s="467"/>
      <c r="D118" s="467"/>
      <c r="E118" s="457">
        <f t="shared" si="3"/>
        <v>0</v>
      </c>
      <c r="F118" s="467">
        <v>4183</v>
      </c>
      <c r="G118" s="469"/>
      <c r="H118" s="469" t="s">
        <v>1097</v>
      </c>
      <c r="I118" s="467">
        <v>6878</v>
      </c>
      <c r="J118" s="469" t="s">
        <v>1098</v>
      </c>
      <c r="K118" s="469">
        <v>4183</v>
      </c>
      <c r="L118" s="469"/>
      <c r="M118" s="469" t="s">
        <v>1097</v>
      </c>
      <c r="N118" s="469">
        <v>6878</v>
      </c>
      <c r="O118" s="469"/>
      <c r="P118" s="467"/>
      <c r="Q118" s="441">
        <v>4183</v>
      </c>
      <c r="R118" s="455">
        <f t="shared" si="4"/>
        <v>0</v>
      </c>
      <c r="T118" t="s">
        <v>1042</v>
      </c>
      <c r="U118">
        <v>5425.3680000000004</v>
      </c>
      <c r="W118" s="475">
        <f t="shared" si="5"/>
        <v>-1242.3680000000004</v>
      </c>
      <c r="Z118" t="s">
        <v>1098</v>
      </c>
      <c r="AA118">
        <v>4183</v>
      </c>
    </row>
    <row r="119" spans="1:28" ht="26.1" customHeight="1">
      <c r="A119" s="478" t="s">
        <v>1099</v>
      </c>
      <c r="B119" s="472">
        <v>3872</v>
      </c>
      <c r="C119" s="467"/>
      <c r="D119" s="467"/>
      <c r="E119" s="457">
        <f t="shared" si="3"/>
        <v>0</v>
      </c>
      <c r="F119" s="467">
        <v>3872</v>
      </c>
      <c r="G119" s="469"/>
      <c r="H119" s="469" t="s">
        <v>1042</v>
      </c>
      <c r="I119" s="467">
        <v>5425.3680000000004</v>
      </c>
      <c r="J119" s="469" t="s">
        <v>1099</v>
      </c>
      <c r="K119" s="469">
        <v>3872</v>
      </c>
      <c r="L119" s="469"/>
      <c r="M119" s="469" t="s">
        <v>1042</v>
      </c>
      <c r="N119" s="469">
        <v>5425.3680000000004</v>
      </c>
      <c r="O119" s="469"/>
      <c r="P119" s="467"/>
      <c r="Q119" s="441">
        <v>3872</v>
      </c>
      <c r="R119" s="455">
        <f t="shared" si="4"/>
        <v>0</v>
      </c>
      <c r="T119" t="s">
        <v>1039</v>
      </c>
      <c r="U119">
        <v>4736</v>
      </c>
      <c r="W119" s="475">
        <f t="shared" si="5"/>
        <v>-864</v>
      </c>
      <c r="Z119" t="s">
        <v>1099</v>
      </c>
      <c r="AA119">
        <v>3872</v>
      </c>
    </row>
    <row r="120" spans="1:28" ht="26.1" customHeight="1">
      <c r="A120" s="476" t="s">
        <v>1100</v>
      </c>
      <c r="B120" s="466">
        <v>2052.9</v>
      </c>
      <c r="C120" s="467"/>
      <c r="D120" s="467"/>
      <c r="E120" s="457">
        <f t="shared" si="3"/>
        <v>0</v>
      </c>
      <c r="F120" s="467">
        <v>2052.9</v>
      </c>
      <c r="G120" s="469"/>
      <c r="H120" s="469" t="s">
        <v>1039</v>
      </c>
      <c r="I120" s="467">
        <v>4736</v>
      </c>
      <c r="J120" s="469" t="s">
        <v>1100</v>
      </c>
      <c r="K120" s="469">
        <v>2052.9</v>
      </c>
      <c r="L120" s="469"/>
      <c r="M120" s="469" t="s">
        <v>1039</v>
      </c>
      <c r="N120" s="469">
        <v>4736</v>
      </c>
      <c r="O120" s="469"/>
      <c r="P120" s="467"/>
      <c r="Q120" s="441">
        <v>2052.9</v>
      </c>
      <c r="R120" s="455">
        <f t="shared" si="4"/>
        <v>0</v>
      </c>
      <c r="T120" t="s">
        <v>1041</v>
      </c>
      <c r="U120">
        <v>4100</v>
      </c>
      <c r="W120" s="475">
        <f t="shared" si="5"/>
        <v>-2047.1</v>
      </c>
      <c r="Z120" t="s">
        <v>1100</v>
      </c>
      <c r="AA120">
        <v>2052.9</v>
      </c>
    </row>
    <row r="121" spans="1:28" ht="26.1" customHeight="1">
      <c r="A121" s="476" t="s">
        <v>1101</v>
      </c>
      <c r="B121" s="466">
        <v>1450</v>
      </c>
      <c r="C121" s="467"/>
      <c r="D121" s="467"/>
      <c r="E121" s="457">
        <f t="shared" si="3"/>
        <v>0</v>
      </c>
      <c r="F121" s="467">
        <v>1450</v>
      </c>
      <c r="G121" s="469"/>
      <c r="H121" s="469" t="s">
        <v>1041</v>
      </c>
      <c r="I121" s="467">
        <v>4100</v>
      </c>
      <c r="J121" s="469" t="s">
        <v>1101</v>
      </c>
      <c r="K121" s="469">
        <v>1450</v>
      </c>
      <c r="L121" s="469"/>
      <c r="M121" s="469" t="s">
        <v>1041</v>
      </c>
      <c r="N121" s="469">
        <v>4100</v>
      </c>
      <c r="O121" s="469"/>
      <c r="P121" s="467"/>
      <c r="Q121" s="441">
        <v>1450</v>
      </c>
      <c r="R121" s="455">
        <f t="shared" si="4"/>
        <v>0</v>
      </c>
      <c r="T121" t="s">
        <v>1043</v>
      </c>
      <c r="U121">
        <v>3200</v>
      </c>
      <c r="W121" s="475">
        <f t="shared" si="5"/>
        <v>-1750</v>
      </c>
      <c r="Z121" t="s">
        <v>1101</v>
      </c>
      <c r="AA121">
        <v>1450</v>
      </c>
    </row>
    <row r="122" spans="1:28" ht="26.1" customHeight="1">
      <c r="A122" s="476" t="s">
        <v>1102</v>
      </c>
      <c r="B122" s="466">
        <v>439.75</v>
      </c>
      <c r="C122" s="467"/>
      <c r="D122" s="467"/>
      <c r="E122" s="457">
        <f t="shared" si="3"/>
        <v>0</v>
      </c>
      <c r="F122" s="467">
        <v>439.75</v>
      </c>
      <c r="G122" s="469"/>
      <c r="H122" s="469" t="s">
        <v>1043</v>
      </c>
      <c r="I122" s="467">
        <v>3200</v>
      </c>
      <c r="J122" s="469" t="s">
        <v>1102</v>
      </c>
      <c r="K122" s="469">
        <v>439.75</v>
      </c>
      <c r="L122" s="469"/>
      <c r="M122" s="469" t="s">
        <v>1043</v>
      </c>
      <c r="N122" s="469">
        <v>3200</v>
      </c>
      <c r="O122" s="469"/>
      <c r="P122" s="467"/>
      <c r="Q122" s="441">
        <v>439.75</v>
      </c>
      <c r="R122" s="455">
        <f t="shared" si="4"/>
        <v>0</v>
      </c>
      <c r="T122" t="s">
        <v>1103</v>
      </c>
      <c r="U122">
        <v>2959</v>
      </c>
      <c r="W122" s="475">
        <f t="shared" si="5"/>
        <v>-2519.25</v>
      </c>
      <c r="Z122" t="s">
        <v>1102</v>
      </c>
      <c r="AA122">
        <v>439.75</v>
      </c>
    </row>
    <row r="123" spans="1:28" ht="26.1" customHeight="1">
      <c r="A123" s="476" t="s">
        <v>1104</v>
      </c>
      <c r="B123" s="466">
        <v>396</v>
      </c>
      <c r="C123" s="467"/>
      <c r="D123" s="467"/>
      <c r="E123" s="457">
        <f t="shared" si="3"/>
        <v>0</v>
      </c>
      <c r="F123" s="467">
        <v>396</v>
      </c>
      <c r="G123" s="469"/>
      <c r="H123" s="469" t="s">
        <v>1103</v>
      </c>
      <c r="I123" s="467">
        <v>2959</v>
      </c>
      <c r="J123" s="469" t="s">
        <v>1104</v>
      </c>
      <c r="K123" s="469">
        <v>396</v>
      </c>
      <c r="L123" s="469"/>
      <c r="M123" s="469" t="s">
        <v>1103</v>
      </c>
      <c r="N123" s="469">
        <v>2959</v>
      </c>
      <c r="O123" s="469"/>
      <c r="P123" s="467"/>
      <c r="Q123" s="441">
        <v>396</v>
      </c>
      <c r="R123" s="455">
        <f t="shared" si="4"/>
        <v>0</v>
      </c>
      <c r="T123" t="s">
        <v>1105</v>
      </c>
      <c r="U123">
        <v>2327</v>
      </c>
      <c r="W123" s="475">
        <f t="shared" si="5"/>
        <v>-1931</v>
      </c>
      <c r="Z123" t="s">
        <v>1104</v>
      </c>
      <c r="AA123">
        <v>396</v>
      </c>
    </row>
    <row r="124" spans="1:28" ht="26.1" customHeight="1">
      <c r="A124" s="476" t="s">
        <v>1106</v>
      </c>
      <c r="B124" s="466">
        <v>366</v>
      </c>
      <c r="C124" s="467"/>
      <c r="D124" s="467"/>
      <c r="E124" s="457">
        <f t="shared" si="3"/>
        <v>0</v>
      </c>
      <c r="F124" s="467">
        <v>366</v>
      </c>
      <c r="G124" s="469"/>
      <c r="H124" s="469" t="s">
        <v>1105</v>
      </c>
      <c r="I124" s="467">
        <v>2327</v>
      </c>
      <c r="J124" s="469" t="s">
        <v>1106</v>
      </c>
      <c r="K124" s="469">
        <v>366</v>
      </c>
      <c r="L124" s="469"/>
      <c r="M124" s="469" t="s">
        <v>1105</v>
      </c>
      <c r="N124" s="469">
        <v>2327</v>
      </c>
      <c r="O124" s="469"/>
      <c r="P124" s="467"/>
      <c r="Q124" s="441">
        <v>366</v>
      </c>
      <c r="R124" s="455">
        <f t="shared" si="4"/>
        <v>0</v>
      </c>
      <c r="T124" t="s">
        <v>1107</v>
      </c>
      <c r="U124">
        <v>1600</v>
      </c>
      <c r="W124" s="475">
        <f t="shared" si="5"/>
        <v>-1234</v>
      </c>
      <c r="Z124" t="s">
        <v>1106</v>
      </c>
      <c r="AA124">
        <v>366</v>
      </c>
    </row>
    <row r="125" spans="1:28" ht="26.1" customHeight="1">
      <c r="A125" s="476" t="s">
        <v>1108</v>
      </c>
      <c r="B125" s="466">
        <v>200</v>
      </c>
      <c r="C125" s="467"/>
      <c r="D125" s="467"/>
      <c r="E125" s="457">
        <f t="shared" si="3"/>
        <v>0</v>
      </c>
      <c r="F125" s="467">
        <v>200</v>
      </c>
      <c r="G125" s="469"/>
      <c r="H125" s="469" t="s">
        <v>1107</v>
      </c>
      <c r="I125" s="467">
        <v>1600</v>
      </c>
      <c r="J125" s="469" t="s">
        <v>1108</v>
      </c>
      <c r="K125" s="469">
        <v>200</v>
      </c>
      <c r="L125" s="469"/>
      <c r="M125" s="469" t="s">
        <v>1107</v>
      </c>
      <c r="N125" s="469">
        <v>1600</v>
      </c>
      <c r="O125" s="469"/>
      <c r="P125" s="467"/>
      <c r="Q125" s="441">
        <v>200</v>
      </c>
      <c r="R125" s="455">
        <f t="shared" si="4"/>
        <v>0</v>
      </c>
      <c r="T125" t="s">
        <v>1109</v>
      </c>
      <c r="U125">
        <v>1546</v>
      </c>
      <c r="W125" s="475">
        <f t="shared" si="5"/>
        <v>-1346</v>
      </c>
      <c r="Z125" t="s">
        <v>1108</v>
      </c>
      <c r="AA125">
        <v>200</v>
      </c>
    </row>
    <row r="126" spans="1:28" ht="26.1" customHeight="1">
      <c r="A126" s="476" t="s">
        <v>1110</v>
      </c>
      <c r="B126" s="466">
        <v>132</v>
      </c>
      <c r="C126" s="467"/>
      <c r="D126" s="467"/>
      <c r="E126" s="457">
        <f t="shared" si="3"/>
        <v>0</v>
      </c>
      <c r="F126" s="467">
        <v>132</v>
      </c>
      <c r="G126" s="469"/>
      <c r="H126" s="469" t="s">
        <v>1111</v>
      </c>
      <c r="I126" s="467">
        <v>1530.78</v>
      </c>
      <c r="J126" s="469" t="s">
        <v>1110</v>
      </c>
      <c r="K126" s="469">
        <v>132</v>
      </c>
      <c r="L126" s="469"/>
      <c r="M126" s="469" t="s">
        <v>1111</v>
      </c>
      <c r="N126" s="469">
        <v>1530.78</v>
      </c>
      <c r="O126" s="469"/>
      <c r="P126" s="467"/>
      <c r="Q126" s="441">
        <v>132</v>
      </c>
      <c r="R126" s="455">
        <f t="shared" si="4"/>
        <v>0</v>
      </c>
      <c r="T126" t="s">
        <v>1111</v>
      </c>
      <c r="U126">
        <v>1530.78</v>
      </c>
      <c r="W126" s="475">
        <f t="shared" si="5"/>
        <v>-1398.78</v>
      </c>
      <c r="Z126" t="s">
        <v>1110</v>
      </c>
      <c r="AA126">
        <v>132</v>
      </c>
    </row>
    <row r="127" spans="1:28" ht="26.1" customHeight="1">
      <c r="A127" s="477" t="s">
        <v>1112</v>
      </c>
      <c r="B127" s="466" t="e">
        <f>表4!#REF!</f>
        <v>#REF!</v>
      </c>
      <c r="C127" s="467">
        <v>210</v>
      </c>
      <c r="D127" s="467"/>
      <c r="E127" s="457" t="e">
        <f t="shared" si="3"/>
        <v>#REF!</v>
      </c>
      <c r="F127" s="467">
        <v>1618643.7</v>
      </c>
      <c r="G127" s="469"/>
      <c r="H127" s="469" t="s">
        <v>1113</v>
      </c>
      <c r="I127" s="467">
        <v>1411</v>
      </c>
      <c r="J127" s="469" t="s">
        <v>1112</v>
      </c>
      <c r="K127" s="469">
        <v>1623450.41</v>
      </c>
      <c r="L127" s="469"/>
      <c r="M127" s="469" t="s">
        <v>1113</v>
      </c>
      <c r="N127" s="469">
        <v>1411</v>
      </c>
      <c r="O127" s="469"/>
      <c r="P127" s="467"/>
      <c r="Q127" s="441">
        <v>1838867.94</v>
      </c>
      <c r="R127" s="455" t="e">
        <f t="shared" si="4"/>
        <v>#REF!</v>
      </c>
      <c r="T127" t="s">
        <v>1113</v>
      </c>
      <c r="U127">
        <v>1411</v>
      </c>
      <c r="W127" s="475" t="e">
        <f t="shared" si="5"/>
        <v>#REF!</v>
      </c>
      <c r="Y127" t="s">
        <v>1114</v>
      </c>
      <c r="Z127" t="s">
        <v>1112</v>
      </c>
      <c r="AA127">
        <v>1838867.94</v>
      </c>
      <c r="AB127">
        <v>1.2646572298259899</v>
      </c>
    </row>
    <row r="128" spans="1:28" ht="26.1" customHeight="1">
      <c r="A128" s="477" t="s">
        <v>1115</v>
      </c>
      <c r="B128" s="466">
        <v>773114.63</v>
      </c>
      <c r="C128" s="467"/>
      <c r="D128" s="467"/>
      <c r="E128" s="457">
        <f t="shared" si="3"/>
        <v>0</v>
      </c>
      <c r="F128" s="467">
        <v>773114.63</v>
      </c>
      <c r="G128" s="469"/>
      <c r="H128" s="469" t="s">
        <v>1116</v>
      </c>
      <c r="I128" s="467">
        <v>846</v>
      </c>
      <c r="J128" s="469" t="s">
        <v>1115</v>
      </c>
      <c r="K128" s="469">
        <v>773114.63</v>
      </c>
      <c r="L128" s="469"/>
      <c r="M128" s="469" t="s">
        <v>1116</v>
      </c>
      <c r="N128" s="469">
        <v>846</v>
      </c>
      <c r="O128" s="469"/>
      <c r="P128" s="467"/>
      <c r="Q128" s="441">
        <v>773114.63</v>
      </c>
      <c r="R128" s="455">
        <f t="shared" si="4"/>
        <v>0</v>
      </c>
      <c r="T128" t="s">
        <v>1116</v>
      </c>
      <c r="U128">
        <v>846</v>
      </c>
      <c r="W128" s="475">
        <f t="shared" si="5"/>
        <v>772268.63</v>
      </c>
      <c r="Z128" t="s">
        <v>1117</v>
      </c>
      <c r="AA128">
        <v>773114.63</v>
      </c>
    </row>
    <row r="129" spans="1:28" ht="26.1" customHeight="1">
      <c r="A129" s="476" t="s">
        <v>1072</v>
      </c>
      <c r="B129" s="466">
        <v>240000</v>
      </c>
      <c r="C129" s="467"/>
      <c r="D129" s="467"/>
      <c r="E129" s="457">
        <f t="shared" si="3"/>
        <v>0</v>
      </c>
      <c r="F129" s="467">
        <v>240000</v>
      </c>
      <c r="G129" s="469"/>
      <c r="H129" s="469" t="s">
        <v>1118</v>
      </c>
      <c r="I129" s="467">
        <v>779</v>
      </c>
      <c r="J129" s="469" t="s">
        <v>1072</v>
      </c>
      <c r="K129" s="469">
        <v>240000</v>
      </c>
      <c r="L129" s="469"/>
      <c r="M129" s="469" t="s">
        <v>1118</v>
      </c>
      <c r="N129" s="469">
        <v>779</v>
      </c>
      <c r="O129" s="469"/>
      <c r="P129" s="467"/>
      <c r="Q129" s="441">
        <v>240000</v>
      </c>
      <c r="R129" s="455">
        <f t="shared" si="4"/>
        <v>0</v>
      </c>
      <c r="T129" t="s">
        <v>1118</v>
      </c>
      <c r="U129">
        <v>779</v>
      </c>
      <c r="W129" s="475">
        <f t="shared" si="5"/>
        <v>239221</v>
      </c>
      <c r="Z129" t="s">
        <v>1072</v>
      </c>
      <c r="AA129">
        <v>240000</v>
      </c>
    </row>
    <row r="130" spans="1:28" ht="26.1" customHeight="1">
      <c r="A130" s="476" t="s">
        <v>1119</v>
      </c>
      <c r="B130" s="480">
        <v>158891.89000000001</v>
      </c>
      <c r="C130" s="481"/>
      <c r="D130" s="481"/>
      <c r="E130" s="457">
        <f t="shared" si="3"/>
        <v>0</v>
      </c>
      <c r="F130" s="481">
        <v>158891.89000000001</v>
      </c>
      <c r="G130" s="469"/>
      <c r="H130" s="469" t="s">
        <v>1109</v>
      </c>
      <c r="I130" s="467">
        <v>766.65740000000005</v>
      </c>
      <c r="J130" s="482" t="s">
        <v>1119</v>
      </c>
      <c r="K130" s="482">
        <v>158891.89000000001</v>
      </c>
      <c r="L130" s="482"/>
      <c r="M130" s="482" t="s">
        <v>1109</v>
      </c>
      <c r="N130" s="482">
        <v>766.65740000000005</v>
      </c>
      <c r="O130" s="482"/>
      <c r="P130" s="481"/>
      <c r="Q130" s="441">
        <v>158891.89000000001</v>
      </c>
      <c r="R130" s="455">
        <f t="shared" si="4"/>
        <v>0</v>
      </c>
      <c r="T130" t="s">
        <v>1051</v>
      </c>
      <c r="U130">
        <v>360</v>
      </c>
      <c r="W130" s="475">
        <f t="shared" si="5"/>
        <v>158531.89000000001</v>
      </c>
      <c r="Z130" t="s">
        <v>1119</v>
      </c>
      <c r="AA130">
        <v>158891.89000000001</v>
      </c>
    </row>
    <row r="131" spans="1:28" ht="26.1" customHeight="1">
      <c r="A131" s="476" t="s">
        <v>1120</v>
      </c>
      <c r="B131" s="466">
        <v>112573.75</v>
      </c>
      <c r="C131" s="467"/>
      <c r="D131" s="467"/>
      <c r="E131" s="457">
        <f t="shared" si="3"/>
        <v>0</v>
      </c>
      <c r="F131" s="467">
        <v>112573.75</v>
      </c>
      <c r="G131" s="482"/>
      <c r="H131" s="482" t="s">
        <v>1051</v>
      </c>
      <c r="I131" s="481">
        <v>360</v>
      </c>
      <c r="J131" s="469" t="s">
        <v>1120</v>
      </c>
      <c r="K131" s="469">
        <v>112573.75</v>
      </c>
      <c r="L131" s="469"/>
      <c r="M131" s="469" t="s">
        <v>1051</v>
      </c>
      <c r="N131" s="469">
        <v>360</v>
      </c>
      <c r="O131" s="469"/>
      <c r="P131" s="467"/>
      <c r="Q131" s="441">
        <v>112573.75</v>
      </c>
      <c r="R131" s="455">
        <f t="shared" si="4"/>
        <v>0</v>
      </c>
      <c r="T131" t="s">
        <v>1053</v>
      </c>
      <c r="U131">
        <v>186.43799999999999</v>
      </c>
      <c r="W131" s="475">
        <f t="shared" si="5"/>
        <v>112387.31200000001</v>
      </c>
      <c r="Z131" t="s">
        <v>1120</v>
      </c>
      <c r="AA131">
        <v>112573.75</v>
      </c>
    </row>
    <row r="132" spans="1:28" ht="26.1" customHeight="1">
      <c r="A132" s="476" t="s">
        <v>1121</v>
      </c>
      <c r="B132" s="466">
        <v>35092</v>
      </c>
      <c r="C132" s="467"/>
      <c r="D132" s="467"/>
      <c r="E132" s="457">
        <f t="shared" si="3"/>
        <v>0</v>
      </c>
      <c r="F132" s="467">
        <v>35092</v>
      </c>
      <c r="G132" s="469"/>
      <c r="H132" s="469" t="s">
        <v>1053</v>
      </c>
      <c r="I132" s="467">
        <v>186.43799999999999</v>
      </c>
      <c r="J132" s="469" t="s">
        <v>1121</v>
      </c>
      <c r="K132" s="469">
        <v>35092</v>
      </c>
      <c r="L132" s="469"/>
      <c r="M132" s="469" t="s">
        <v>1053</v>
      </c>
      <c r="N132" s="469">
        <v>186.43799999999999</v>
      </c>
      <c r="O132" s="469"/>
      <c r="P132" s="467"/>
      <c r="Q132" s="441">
        <v>35092</v>
      </c>
      <c r="R132" s="455">
        <f t="shared" si="4"/>
        <v>0</v>
      </c>
      <c r="S132" t="s">
        <v>1056</v>
      </c>
      <c r="T132" t="s">
        <v>1054</v>
      </c>
      <c r="U132">
        <v>697251</v>
      </c>
      <c r="V132">
        <v>0.64189582936320499</v>
      </c>
      <c r="W132" s="475">
        <f t="shared" si="5"/>
        <v>-662159</v>
      </c>
      <c r="Z132" t="s">
        <v>1121</v>
      </c>
      <c r="AA132">
        <v>35092</v>
      </c>
    </row>
    <row r="133" spans="1:28" ht="26.1" customHeight="1">
      <c r="A133" s="476" t="s">
        <v>1122</v>
      </c>
      <c r="B133" s="466">
        <v>19930</v>
      </c>
      <c r="C133" s="467"/>
      <c r="D133" s="467"/>
      <c r="E133" s="457">
        <f t="shared" si="3"/>
        <v>0</v>
      </c>
      <c r="F133" s="467">
        <v>19930</v>
      </c>
      <c r="G133" s="469" t="s">
        <v>1056</v>
      </c>
      <c r="H133" s="469" t="s">
        <v>1054</v>
      </c>
      <c r="I133" s="467">
        <v>609137</v>
      </c>
      <c r="J133" s="469" t="s">
        <v>1122</v>
      </c>
      <c r="K133" s="469">
        <v>19930</v>
      </c>
      <c r="L133" s="469" t="s">
        <v>1056</v>
      </c>
      <c r="M133" s="469" t="s">
        <v>1054</v>
      </c>
      <c r="N133" s="469">
        <v>609147</v>
      </c>
      <c r="O133" s="469"/>
      <c r="P133" s="467"/>
      <c r="Q133" s="441">
        <v>19930</v>
      </c>
      <c r="R133" s="455">
        <f t="shared" ref="R133:R196" si="6">B133-Q133</f>
        <v>0</v>
      </c>
      <c r="T133" t="s">
        <v>961</v>
      </c>
      <c r="U133">
        <v>491431</v>
      </c>
      <c r="W133" s="475">
        <f t="shared" si="5"/>
        <v>-471501</v>
      </c>
      <c r="Z133" t="s">
        <v>1122</v>
      </c>
      <c r="AA133">
        <v>19930</v>
      </c>
    </row>
    <row r="134" spans="1:28" ht="26.1" customHeight="1">
      <c r="A134" s="476" t="s">
        <v>1123</v>
      </c>
      <c r="B134" s="466">
        <v>9474.17</v>
      </c>
      <c r="C134" s="467"/>
      <c r="D134" s="467"/>
      <c r="E134" s="457">
        <f t="shared" ref="E134:E197" si="7">B134-F134</f>
        <v>0</v>
      </c>
      <c r="F134" s="467">
        <v>9474.17</v>
      </c>
      <c r="G134" s="469"/>
      <c r="H134" s="469" t="s">
        <v>961</v>
      </c>
      <c r="I134" s="467">
        <v>391431</v>
      </c>
      <c r="J134" s="469" t="s">
        <v>1123</v>
      </c>
      <c r="K134" s="469">
        <v>9474.17</v>
      </c>
      <c r="L134" s="469"/>
      <c r="M134" s="469" t="s">
        <v>961</v>
      </c>
      <c r="N134" s="469">
        <v>391431</v>
      </c>
      <c r="O134" s="469"/>
      <c r="P134" s="467"/>
      <c r="Q134" s="441">
        <v>9474.17</v>
      </c>
      <c r="R134" s="455">
        <f t="shared" si="6"/>
        <v>0</v>
      </c>
      <c r="T134" t="s">
        <v>967</v>
      </c>
      <c r="U134">
        <v>180040</v>
      </c>
      <c r="W134" s="475">
        <f t="shared" ref="W134:W197" si="8">B134-U134</f>
        <v>-170565.83</v>
      </c>
      <c r="Z134" t="s">
        <v>1123</v>
      </c>
      <c r="AA134">
        <v>9474.17</v>
      </c>
    </row>
    <row r="135" spans="1:28" ht="26.1" customHeight="1">
      <c r="A135" s="476" t="s">
        <v>1124</v>
      </c>
      <c r="B135" s="466">
        <v>8124</v>
      </c>
      <c r="C135" s="467"/>
      <c r="D135" s="467"/>
      <c r="E135" s="457">
        <f t="shared" si="7"/>
        <v>0</v>
      </c>
      <c r="F135" s="467">
        <v>8124</v>
      </c>
      <c r="G135" s="469"/>
      <c r="H135" s="469" t="s">
        <v>967</v>
      </c>
      <c r="I135" s="467">
        <v>190996</v>
      </c>
      <c r="J135" s="469" t="s">
        <v>1124</v>
      </c>
      <c r="K135" s="469">
        <v>8124</v>
      </c>
      <c r="L135" s="469"/>
      <c r="M135" s="469" t="s">
        <v>967</v>
      </c>
      <c r="N135" s="469">
        <v>190996</v>
      </c>
      <c r="O135" s="469"/>
      <c r="P135" s="467"/>
      <c r="Q135" s="441">
        <v>8124</v>
      </c>
      <c r="R135" s="455">
        <f t="shared" si="6"/>
        <v>0</v>
      </c>
      <c r="T135" t="s">
        <v>1125</v>
      </c>
      <c r="U135">
        <v>20180</v>
      </c>
      <c r="W135" s="475">
        <f t="shared" si="8"/>
        <v>-12056</v>
      </c>
      <c r="Z135" t="s">
        <v>1124</v>
      </c>
      <c r="AA135">
        <v>8124</v>
      </c>
    </row>
    <row r="136" spans="1:28" ht="26.1" customHeight="1">
      <c r="A136" s="476" t="s">
        <v>1126</v>
      </c>
      <c r="B136" s="466">
        <v>4162.37</v>
      </c>
      <c r="C136" s="467"/>
      <c r="D136" s="467"/>
      <c r="E136" s="457">
        <f t="shared" si="7"/>
        <v>0</v>
      </c>
      <c r="F136" s="467">
        <v>4162.37</v>
      </c>
      <c r="G136" s="469"/>
      <c r="H136" s="469" t="s">
        <v>1125</v>
      </c>
      <c r="I136" s="467">
        <v>20180</v>
      </c>
      <c r="J136" s="469" t="s">
        <v>1126</v>
      </c>
      <c r="K136" s="469">
        <v>4162.37</v>
      </c>
      <c r="L136" s="469"/>
      <c r="M136" s="469" t="s">
        <v>1125</v>
      </c>
      <c r="N136" s="469">
        <v>20180</v>
      </c>
      <c r="O136" s="469"/>
      <c r="P136" s="467"/>
      <c r="Q136" s="441">
        <v>4162.37</v>
      </c>
      <c r="R136" s="455">
        <f t="shared" si="6"/>
        <v>0</v>
      </c>
      <c r="T136" t="s">
        <v>1127</v>
      </c>
      <c r="U136">
        <v>3000</v>
      </c>
      <c r="W136" s="475">
        <f t="shared" si="8"/>
        <v>1162.3699999999999</v>
      </c>
      <c r="Z136" t="s">
        <v>1126</v>
      </c>
      <c r="AA136">
        <v>4162.37</v>
      </c>
    </row>
    <row r="137" spans="1:28" ht="26.1" customHeight="1">
      <c r="A137" s="476" t="s">
        <v>1128</v>
      </c>
      <c r="B137" s="466">
        <v>1524</v>
      </c>
      <c r="C137" s="467"/>
      <c r="D137" s="467"/>
      <c r="E137" s="457">
        <f t="shared" si="7"/>
        <v>0</v>
      </c>
      <c r="F137" s="467">
        <v>1524</v>
      </c>
      <c r="G137" s="469"/>
      <c r="H137" s="469" t="s">
        <v>1127</v>
      </c>
      <c r="I137" s="467">
        <v>3000</v>
      </c>
      <c r="J137" s="469" t="s">
        <v>1128</v>
      </c>
      <c r="K137" s="469">
        <v>1524</v>
      </c>
      <c r="L137" s="469"/>
      <c r="M137" s="469" t="s">
        <v>1127</v>
      </c>
      <c r="N137" s="469">
        <v>3000</v>
      </c>
      <c r="O137" s="469"/>
      <c r="P137" s="467"/>
      <c r="Q137" s="441">
        <v>1524</v>
      </c>
      <c r="R137" s="455">
        <f t="shared" si="6"/>
        <v>0</v>
      </c>
      <c r="T137" t="s">
        <v>1129</v>
      </c>
      <c r="U137">
        <v>1625</v>
      </c>
      <c r="W137" s="475">
        <f t="shared" si="8"/>
        <v>-101</v>
      </c>
      <c r="Z137" t="s">
        <v>1128</v>
      </c>
      <c r="AA137">
        <v>1524</v>
      </c>
    </row>
    <row r="138" spans="1:28" ht="26.1" customHeight="1">
      <c r="A138" s="476" t="s">
        <v>1130</v>
      </c>
      <c r="B138" s="466">
        <v>1190</v>
      </c>
      <c r="C138" s="467"/>
      <c r="D138" s="467"/>
      <c r="E138" s="457">
        <f t="shared" si="7"/>
        <v>0</v>
      </c>
      <c r="F138" s="467">
        <v>1190</v>
      </c>
      <c r="G138" s="469"/>
      <c r="H138" s="469" t="s">
        <v>1129</v>
      </c>
      <c r="I138" s="467">
        <v>1625</v>
      </c>
      <c r="J138" s="469" t="s">
        <v>1130</v>
      </c>
      <c r="K138" s="469">
        <v>1190</v>
      </c>
      <c r="L138" s="469"/>
      <c r="M138" s="469" t="s">
        <v>1129</v>
      </c>
      <c r="N138" s="469">
        <v>1625</v>
      </c>
      <c r="O138" s="469"/>
      <c r="P138" s="467"/>
      <c r="Q138" s="441">
        <v>1190</v>
      </c>
      <c r="R138" s="455">
        <f t="shared" si="6"/>
        <v>0</v>
      </c>
      <c r="T138" t="s">
        <v>1131</v>
      </c>
      <c r="U138">
        <v>400</v>
      </c>
      <c r="W138" s="475">
        <f t="shared" si="8"/>
        <v>790</v>
      </c>
      <c r="Z138" t="s">
        <v>1130</v>
      </c>
      <c r="AA138">
        <v>1190</v>
      </c>
    </row>
    <row r="139" spans="1:28" ht="26.1" customHeight="1">
      <c r="A139" s="476" t="s">
        <v>1132</v>
      </c>
      <c r="B139" s="466">
        <v>665</v>
      </c>
      <c r="C139" s="467"/>
      <c r="D139" s="467"/>
      <c r="E139" s="457">
        <f t="shared" si="7"/>
        <v>0</v>
      </c>
      <c r="F139" s="467">
        <v>665</v>
      </c>
      <c r="G139" s="469"/>
      <c r="H139" s="469" t="s">
        <v>1133</v>
      </c>
      <c r="I139" s="467">
        <v>940</v>
      </c>
      <c r="J139" s="469" t="s">
        <v>1132</v>
      </c>
      <c r="K139" s="469">
        <v>665</v>
      </c>
      <c r="L139" s="469"/>
      <c r="M139" s="469" t="s">
        <v>1133</v>
      </c>
      <c r="N139" s="469">
        <v>940</v>
      </c>
      <c r="O139" s="469"/>
      <c r="P139" s="467"/>
      <c r="Q139" s="441">
        <v>665</v>
      </c>
      <c r="R139" s="455">
        <f t="shared" si="6"/>
        <v>0</v>
      </c>
      <c r="T139" t="s">
        <v>1061</v>
      </c>
      <c r="U139">
        <v>256</v>
      </c>
      <c r="W139" s="475">
        <f t="shared" si="8"/>
        <v>409</v>
      </c>
      <c r="Z139" t="s">
        <v>1132</v>
      </c>
      <c r="AA139">
        <v>665</v>
      </c>
    </row>
    <row r="140" spans="1:28" ht="26.1" customHeight="1">
      <c r="A140" s="476" t="s">
        <v>1134</v>
      </c>
      <c r="B140" s="466">
        <v>300</v>
      </c>
      <c r="C140" s="467"/>
      <c r="D140" s="467"/>
      <c r="E140" s="457">
        <f t="shared" si="7"/>
        <v>0</v>
      </c>
      <c r="F140" s="467">
        <v>300</v>
      </c>
      <c r="G140" s="469"/>
      <c r="H140" s="469" t="s">
        <v>1131</v>
      </c>
      <c r="I140" s="467">
        <v>400</v>
      </c>
      <c r="J140" s="469" t="s">
        <v>1134</v>
      </c>
      <c r="K140" s="469">
        <v>300</v>
      </c>
      <c r="L140" s="469"/>
      <c r="M140" s="469" t="s">
        <v>1131</v>
      </c>
      <c r="N140" s="469">
        <v>400</v>
      </c>
      <c r="O140" s="469"/>
      <c r="P140" s="467"/>
      <c r="Q140" s="441">
        <v>300</v>
      </c>
      <c r="R140" s="455">
        <f t="shared" si="6"/>
        <v>0</v>
      </c>
      <c r="T140" t="s">
        <v>1063</v>
      </c>
      <c r="U140">
        <v>210</v>
      </c>
      <c r="W140" s="475">
        <f t="shared" si="8"/>
        <v>90</v>
      </c>
      <c r="Z140" t="s">
        <v>1134</v>
      </c>
      <c r="AA140">
        <v>300</v>
      </c>
    </row>
    <row r="141" spans="1:28" ht="26.1" customHeight="1">
      <c r="A141" s="477" t="s">
        <v>1135</v>
      </c>
      <c r="B141" s="466" t="e">
        <f>表4!#REF!</f>
        <v>#REF!</v>
      </c>
      <c r="C141" s="467">
        <v>211</v>
      </c>
      <c r="D141" s="467"/>
      <c r="E141" s="457" t="e">
        <f t="shared" si="7"/>
        <v>#REF!</v>
      </c>
      <c r="F141" s="467">
        <v>407788.3</v>
      </c>
      <c r="G141" s="469"/>
      <c r="H141" s="469" t="s">
        <v>1061</v>
      </c>
      <c r="I141" s="467">
        <v>256</v>
      </c>
      <c r="J141" s="469" t="s">
        <v>1135</v>
      </c>
      <c r="K141" s="469">
        <v>407788.3</v>
      </c>
      <c r="L141" s="469"/>
      <c r="M141" s="469" t="s">
        <v>1061</v>
      </c>
      <c r="N141" s="469">
        <v>256</v>
      </c>
      <c r="O141" s="469"/>
      <c r="P141" s="467"/>
      <c r="Q141" s="441">
        <v>439773.3</v>
      </c>
      <c r="R141" s="455" t="e">
        <f t="shared" si="6"/>
        <v>#REF!</v>
      </c>
      <c r="T141" t="s">
        <v>1064</v>
      </c>
      <c r="U141">
        <v>109</v>
      </c>
      <c r="W141" s="475" t="e">
        <f t="shared" si="8"/>
        <v>#REF!</v>
      </c>
      <c r="Y141" t="s">
        <v>1136</v>
      </c>
      <c r="Z141" t="s">
        <v>1135</v>
      </c>
      <c r="AA141">
        <v>439773.3</v>
      </c>
      <c r="AB141">
        <v>1.14622800844476</v>
      </c>
    </row>
    <row r="142" spans="1:28" ht="26.1" customHeight="1">
      <c r="A142" s="462" t="s">
        <v>1137</v>
      </c>
      <c r="B142" s="472">
        <v>253780</v>
      </c>
      <c r="C142" s="467"/>
      <c r="D142" s="467"/>
      <c r="E142" s="457">
        <f t="shared" si="7"/>
        <v>0</v>
      </c>
      <c r="F142" s="467">
        <v>253780</v>
      </c>
      <c r="G142" s="469"/>
      <c r="H142" s="469" t="s">
        <v>1063</v>
      </c>
      <c r="I142" s="467">
        <v>200</v>
      </c>
      <c r="J142" s="469" t="s">
        <v>1137</v>
      </c>
      <c r="K142" s="469">
        <v>253780</v>
      </c>
      <c r="L142" s="469"/>
      <c r="M142" s="469" t="s">
        <v>1063</v>
      </c>
      <c r="N142" s="469">
        <v>210</v>
      </c>
      <c r="O142" s="469"/>
      <c r="P142" s="467"/>
      <c r="Q142" s="441">
        <v>253780</v>
      </c>
      <c r="R142" s="455">
        <f t="shared" si="6"/>
        <v>0</v>
      </c>
      <c r="S142" t="s">
        <v>1068</v>
      </c>
      <c r="T142" t="s">
        <v>1066</v>
      </c>
      <c r="U142">
        <v>299530.03999999998</v>
      </c>
      <c r="V142">
        <v>1.5521799100282001</v>
      </c>
      <c r="W142" s="475">
        <f t="shared" si="8"/>
        <v>-45750.039999999979</v>
      </c>
      <c r="Z142" t="s">
        <v>1138</v>
      </c>
      <c r="AA142">
        <v>253780</v>
      </c>
    </row>
    <row r="143" spans="1:28" ht="26.1" customHeight="1">
      <c r="A143" s="479" t="s">
        <v>1139</v>
      </c>
      <c r="B143" s="474">
        <v>68000</v>
      </c>
      <c r="C143" s="467"/>
      <c r="D143" s="467"/>
      <c r="E143" s="457">
        <f t="shared" si="7"/>
        <v>0</v>
      </c>
      <c r="F143" s="467">
        <v>68000</v>
      </c>
      <c r="G143" s="469"/>
      <c r="H143" s="469" t="s">
        <v>1064</v>
      </c>
      <c r="I143" s="467">
        <v>109</v>
      </c>
      <c r="J143" s="469" t="s">
        <v>1139</v>
      </c>
      <c r="K143" s="469">
        <v>68000</v>
      </c>
      <c r="L143" s="469"/>
      <c r="M143" s="469" t="s">
        <v>1064</v>
      </c>
      <c r="N143" s="469">
        <v>109</v>
      </c>
      <c r="O143" s="469"/>
      <c r="P143" s="467"/>
      <c r="Q143" s="441">
        <v>68000</v>
      </c>
      <c r="R143" s="455">
        <f t="shared" si="6"/>
        <v>0</v>
      </c>
      <c r="T143" t="s">
        <v>1071</v>
      </c>
      <c r="U143">
        <v>115067</v>
      </c>
      <c r="W143" s="475">
        <f t="shared" si="8"/>
        <v>-47067</v>
      </c>
      <c r="Z143" t="s">
        <v>1139</v>
      </c>
      <c r="AA143">
        <v>68000</v>
      </c>
    </row>
    <row r="144" spans="1:28" ht="26.1" customHeight="1">
      <c r="A144" s="476" t="s">
        <v>1072</v>
      </c>
      <c r="B144" s="466">
        <v>50000</v>
      </c>
      <c r="C144" s="467"/>
      <c r="D144" s="467"/>
      <c r="E144" s="457">
        <f t="shared" si="7"/>
        <v>0</v>
      </c>
      <c r="F144" s="467">
        <v>50000</v>
      </c>
      <c r="G144" s="469" t="s">
        <v>1068</v>
      </c>
      <c r="H144" s="469" t="s">
        <v>1066</v>
      </c>
      <c r="I144" s="467">
        <v>296404.71999999997</v>
      </c>
      <c r="J144" s="469" t="s">
        <v>1072</v>
      </c>
      <c r="K144" s="469">
        <v>50000</v>
      </c>
      <c r="L144" s="469" t="s">
        <v>1068</v>
      </c>
      <c r="M144" s="469" t="s">
        <v>1066</v>
      </c>
      <c r="N144" s="469">
        <v>296404.71999999997</v>
      </c>
      <c r="O144" s="469"/>
      <c r="P144" s="467"/>
      <c r="Q144" s="441">
        <v>50000</v>
      </c>
      <c r="R144" s="455">
        <f t="shared" si="6"/>
        <v>0</v>
      </c>
      <c r="T144" t="s">
        <v>969</v>
      </c>
      <c r="U144">
        <v>75331.350000000006</v>
      </c>
      <c r="W144" s="475">
        <f t="shared" si="8"/>
        <v>-25331.350000000006</v>
      </c>
      <c r="Z144" t="s">
        <v>1072</v>
      </c>
      <c r="AA144">
        <v>50000</v>
      </c>
    </row>
    <row r="145" spans="1:28" ht="26.1" customHeight="1">
      <c r="A145" s="476" t="s">
        <v>1070</v>
      </c>
      <c r="B145" s="466">
        <v>30000</v>
      </c>
      <c r="C145" s="467"/>
      <c r="D145" s="467"/>
      <c r="E145" s="457">
        <f t="shared" si="7"/>
        <v>0</v>
      </c>
      <c r="F145" s="467">
        <v>30000</v>
      </c>
      <c r="G145" s="469"/>
      <c r="H145" s="469" t="s">
        <v>1071</v>
      </c>
      <c r="I145" s="467">
        <v>115067</v>
      </c>
      <c r="J145" s="469" t="s">
        <v>1070</v>
      </c>
      <c r="K145" s="469">
        <v>30000</v>
      </c>
      <c r="L145" s="469"/>
      <c r="M145" s="469" t="s">
        <v>1071</v>
      </c>
      <c r="N145" s="469">
        <v>115067</v>
      </c>
      <c r="O145" s="469"/>
      <c r="P145" s="467"/>
      <c r="Q145" s="441">
        <v>30000</v>
      </c>
      <c r="R145" s="455">
        <f t="shared" si="6"/>
        <v>0</v>
      </c>
      <c r="T145" t="s">
        <v>1072</v>
      </c>
      <c r="U145">
        <v>60000</v>
      </c>
      <c r="W145" s="475">
        <f t="shared" si="8"/>
        <v>-30000</v>
      </c>
      <c r="Z145" t="s">
        <v>1070</v>
      </c>
      <c r="AA145">
        <v>30000</v>
      </c>
    </row>
    <row r="146" spans="1:28" ht="26.1" customHeight="1">
      <c r="A146" s="476" t="s">
        <v>1140</v>
      </c>
      <c r="B146" s="466">
        <v>23100</v>
      </c>
      <c r="C146" s="467"/>
      <c r="D146" s="467"/>
      <c r="E146" s="457">
        <f t="shared" si="7"/>
        <v>0</v>
      </c>
      <c r="F146" s="467">
        <v>23100</v>
      </c>
      <c r="G146" s="469"/>
      <c r="H146" s="469" t="s">
        <v>969</v>
      </c>
      <c r="I146" s="467">
        <v>71108.350000000006</v>
      </c>
      <c r="J146" s="469" t="s">
        <v>1140</v>
      </c>
      <c r="K146" s="469">
        <v>23100</v>
      </c>
      <c r="L146" s="469"/>
      <c r="M146" s="469" t="s">
        <v>969</v>
      </c>
      <c r="N146" s="469">
        <v>71108.350000000006</v>
      </c>
      <c r="O146" s="469"/>
      <c r="P146" s="467"/>
      <c r="Q146" s="441">
        <v>23100</v>
      </c>
      <c r="R146" s="455">
        <f t="shared" si="6"/>
        <v>0</v>
      </c>
      <c r="T146" t="s">
        <v>1141</v>
      </c>
      <c r="U146">
        <v>19200.150000000001</v>
      </c>
      <c r="W146" s="475">
        <f t="shared" si="8"/>
        <v>3899.8499999999985</v>
      </c>
      <c r="Z146" t="s">
        <v>1140</v>
      </c>
      <c r="AA146">
        <v>23100</v>
      </c>
    </row>
    <row r="147" spans="1:28" ht="26.1" customHeight="1">
      <c r="A147" s="476" t="s">
        <v>1142</v>
      </c>
      <c r="B147" s="466">
        <v>10000</v>
      </c>
      <c r="C147" s="467"/>
      <c r="D147" s="467"/>
      <c r="E147" s="457">
        <f t="shared" si="7"/>
        <v>0</v>
      </c>
      <c r="F147" s="467">
        <v>10000</v>
      </c>
      <c r="G147" s="469"/>
      <c r="H147" s="469" t="s">
        <v>1072</v>
      </c>
      <c r="I147" s="467">
        <v>60000</v>
      </c>
      <c r="J147" s="469" t="s">
        <v>1142</v>
      </c>
      <c r="K147" s="469">
        <v>10000</v>
      </c>
      <c r="L147" s="469"/>
      <c r="M147" s="469" t="s">
        <v>1072</v>
      </c>
      <c r="N147" s="469">
        <v>60000</v>
      </c>
      <c r="O147" s="469"/>
      <c r="P147" s="467"/>
      <c r="Q147" s="441">
        <v>10000</v>
      </c>
      <c r="R147" s="455">
        <f t="shared" si="6"/>
        <v>0</v>
      </c>
      <c r="T147" t="s">
        <v>1143</v>
      </c>
      <c r="U147">
        <v>9622.5400000000009</v>
      </c>
      <c r="W147" s="475">
        <f t="shared" si="8"/>
        <v>377.45999999999913</v>
      </c>
      <c r="Z147" t="s">
        <v>1144</v>
      </c>
      <c r="AA147">
        <v>10000</v>
      </c>
    </row>
    <row r="148" spans="1:28" ht="26.1" customHeight="1">
      <c r="A148" s="476" t="s">
        <v>1145</v>
      </c>
      <c r="B148" s="466">
        <v>2400</v>
      </c>
      <c r="C148" s="467"/>
      <c r="D148" s="467"/>
      <c r="E148" s="457">
        <f t="shared" si="7"/>
        <v>0</v>
      </c>
      <c r="F148" s="467">
        <v>2400</v>
      </c>
      <c r="G148" s="469"/>
      <c r="H148" s="469" t="s">
        <v>1141</v>
      </c>
      <c r="I148" s="467">
        <v>20297.830000000002</v>
      </c>
      <c r="J148" s="469" t="s">
        <v>1145</v>
      </c>
      <c r="K148" s="469">
        <v>2400</v>
      </c>
      <c r="L148" s="469"/>
      <c r="M148" s="469" t="s">
        <v>1141</v>
      </c>
      <c r="N148" s="469">
        <v>20297.830000000002</v>
      </c>
      <c r="O148" s="469"/>
      <c r="P148" s="467"/>
      <c r="Q148" s="441">
        <v>2400</v>
      </c>
      <c r="R148" s="455">
        <f t="shared" si="6"/>
        <v>0</v>
      </c>
      <c r="T148" t="s">
        <v>1146</v>
      </c>
      <c r="U148">
        <v>9615</v>
      </c>
      <c r="W148" s="475">
        <f t="shared" si="8"/>
        <v>-7215</v>
      </c>
      <c r="Z148" t="s">
        <v>1145</v>
      </c>
      <c r="AA148">
        <v>2400</v>
      </c>
    </row>
    <row r="149" spans="1:28" ht="26.1" customHeight="1">
      <c r="A149" s="477" t="s">
        <v>1147</v>
      </c>
      <c r="B149" s="466" t="e">
        <f>表4!#REF!</f>
        <v>#REF!</v>
      </c>
      <c r="C149" s="467">
        <v>212</v>
      </c>
      <c r="D149" s="467"/>
      <c r="E149" s="457" t="e">
        <f t="shared" si="7"/>
        <v>#REF!</v>
      </c>
      <c r="F149" s="467">
        <v>18550</v>
      </c>
      <c r="G149" s="469"/>
      <c r="H149" s="469" t="s">
        <v>1143</v>
      </c>
      <c r="I149" s="467">
        <v>9622.5400000000009</v>
      </c>
      <c r="J149" s="469" t="s">
        <v>1147</v>
      </c>
      <c r="K149" s="469">
        <v>18550</v>
      </c>
      <c r="L149" s="469"/>
      <c r="M149" s="469" t="s">
        <v>1143</v>
      </c>
      <c r="N149" s="469">
        <v>9622.5400000000009</v>
      </c>
      <c r="O149" s="469"/>
      <c r="P149" s="467"/>
      <c r="Q149" s="441">
        <v>19350</v>
      </c>
      <c r="R149" s="455" t="e">
        <f t="shared" si="6"/>
        <v>#REF!</v>
      </c>
      <c r="T149" t="s">
        <v>1148</v>
      </c>
      <c r="U149">
        <v>4093</v>
      </c>
      <c r="W149" s="475" t="e">
        <f t="shared" si="8"/>
        <v>#REF!</v>
      </c>
      <c r="Y149" t="s">
        <v>1149</v>
      </c>
      <c r="Z149" t="s">
        <v>1147</v>
      </c>
      <c r="AA149">
        <v>19350</v>
      </c>
      <c r="AB149">
        <v>1</v>
      </c>
    </row>
    <row r="150" spans="1:28" ht="26.1" customHeight="1">
      <c r="A150" s="477" t="s">
        <v>1150</v>
      </c>
      <c r="B150" s="466">
        <v>11300</v>
      </c>
      <c r="C150" s="467"/>
      <c r="D150" s="467"/>
      <c r="E150" s="457">
        <f t="shared" si="7"/>
        <v>0</v>
      </c>
      <c r="F150" s="467">
        <v>11300</v>
      </c>
      <c r="G150" s="469"/>
      <c r="H150" s="469" t="s">
        <v>1146</v>
      </c>
      <c r="I150" s="467">
        <v>9615</v>
      </c>
      <c r="J150" s="469" t="s">
        <v>1150</v>
      </c>
      <c r="K150" s="469">
        <v>11300</v>
      </c>
      <c r="L150" s="469"/>
      <c r="M150" s="469" t="s">
        <v>1146</v>
      </c>
      <c r="N150" s="469">
        <v>9615</v>
      </c>
      <c r="O150" s="469"/>
      <c r="P150" s="467"/>
      <c r="Q150" s="441">
        <v>11300</v>
      </c>
      <c r="R150" s="455">
        <f t="shared" si="6"/>
        <v>0</v>
      </c>
      <c r="T150" t="s">
        <v>1151</v>
      </c>
      <c r="U150">
        <v>2943</v>
      </c>
      <c r="W150" s="475">
        <f t="shared" si="8"/>
        <v>8357</v>
      </c>
      <c r="Z150" t="s">
        <v>962</v>
      </c>
      <c r="AA150">
        <v>11300</v>
      </c>
    </row>
    <row r="151" spans="1:28" ht="26.1" customHeight="1">
      <c r="A151" s="476" t="s">
        <v>1152</v>
      </c>
      <c r="B151" s="466">
        <v>3450</v>
      </c>
      <c r="C151" s="467"/>
      <c r="D151" s="467"/>
      <c r="E151" s="457">
        <f t="shared" si="7"/>
        <v>0</v>
      </c>
      <c r="F151" s="467">
        <v>3450</v>
      </c>
      <c r="G151" s="469"/>
      <c r="H151" s="469" t="s">
        <v>1148</v>
      </c>
      <c r="I151" s="467">
        <v>4093</v>
      </c>
      <c r="J151" s="469" t="s">
        <v>1152</v>
      </c>
      <c r="K151" s="469">
        <v>3450</v>
      </c>
      <c r="L151" s="469"/>
      <c r="M151" s="469" t="s">
        <v>1148</v>
      </c>
      <c r="N151" s="469">
        <v>4093</v>
      </c>
      <c r="O151" s="469"/>
      <c r="P151" s="467"/>
      <c r="Q151" s="441">
        <v>3450</v>
      </c>
      <c r="R151" s="455">
        <f t="shared" si="6"/>
        <v>0</v>
      </c>
      <c r="T151" t="s">
        <v>1153</v>
      </c>
      <c r="U151">
        <v>2020</v>
      </c>
      <c r="W151" s="475">
        <f t="shared" si="8"/>
        <v>1430</v>
      </c>
      <c r="Z151" t="s">
        <v>1152</v>
      </c>
      <c r="AA151">
        <v>3450</v>
      </c>
    </row>
    <row r="152" spans="1:28" ht="26.1" customHeight="1">
      <c r="A152" s="476" t="s">
        <v>1072</v>
      </c>
      <c r="B152" s="466">
        <v>2200</v>
      </c>
      <c r="C152" s="467"/>
      <c r="D152" s="467"/>
      <c r="E152" s="457">
        <f t="shared" si="7"/>
        <v>0</v>
      </c>
      <c r="F152" s="467">
        <v>2200</v>
      </c>
      <c r="G152" s="469"/>
      <c r="H152" s="469" t="s">
        <v>1151</v>
      </c>
      <c r="I152" s="467">
        <v>2943</v>
      </c>
      <c r="J152" s="469" t="s">
        <v>1072</v>
      </c>
      <c r="K152" s="469">
        <v>2200</v>
      </c>
      <c r="L152" s="469"/>
      <c r="M152" s="469" t="s">
        <v>1151</v>
      </c>
      <c r="N152" s="469">
        <v>2943</v>
      </c>
      <c r="O152" s="469"/>
      <c r="P152" s="467"/>
      <c r="Q152" s="441">
        <v>2200</v>
      </c>
      <c r="R152" s="455">
        <f t="shared" si="6"/>
        <v>0</v>
      </c>
      <c r="T152" t="s">
        <v>1154</v>
      </c>
      <c r="U152">
        <v>1530</v>
      </c>
      <c r="W152" s="475">
        <f t="shared" si="8"/>
        <v>670</v>
      </c>
      <c r="Z152" t="s">
        <v>1072</v>
      </c>
      <c r="AA152">
        <v>2200</v>
      </c>
    </row>
    <row r="153" spans="1:28" ht="26.1" customHeight="1">
      <c r="A153" s="477" t="s">
        <v>1155</v>
      </c>
      <c r="B153" s="466" t="e">
        <f>表4!#REF!</f>
        <v>#REF!</v>
      </c>
      <c r="C153" s="467">
        <v>213</v>
      </c>
      <c r="D153" s="467"/>
      <c r="E153" s="457" t="e">
        <f t="shared" si="7"/>
        <v>#REF!</v>
      </c>
      <c r="F153" s="467">
        <v>3452669.2549999999</v>
      </c>
      <c r="G153" s="469"/>
      <c r="H153" s="469" t="s">
        <v>1153</v>
      </c>
      <c r="I153" s="467">
        <v>2020</v>
      </c>
      <c r="J153" s="469" t="s">
        <v>1155</v>
      </c>
      <c r="K153" s="469">
        <v>3467538.5350000001</v>
      </c>
      <c r="L153" s="469"/>
      <c r="M153" s="469" t="s">
        <v>1153</v>
      </c>
      <c r="N153" s="469">
        <v>2020</v>
      </c>
      <c r="O153" s="469"/>
      <c r="P153" s="467"/>
      <c r="Q153" s="441">
        <v>5419397.5049999999</v>
      </c>
      <c r="R153" s="455" t="e">
        <f t="shared" si="6"/>
        <v>#REF!</v>
      </c>
      <c r="T153" t="s">
        <v>1083</v>
      </c>
      <c r="U153">
        <v>108</v>
      </c>
      <c r="W153" s="475" t="e">
        <f t="shared" si="8"/>
        <v>#REF!</v>
      </c>
      <c r="Y153" t="s">
        <v>1156</v>
      </c>
      <c r="Z153" t="s">
        <v>1155</v>
      </c>
      <c r="AA153">
        <v>5419397.5049999999</v>
      </c>
      <c r="AB153">
        <v>2.87911970202537</v>
      </c>
    </row>
    <row r="154" spans="1:28" ht="26.1" customHeight="1">
      <c r="A154" s="477" t="s">
        <v>1157</v>
      </c>
      <c r="B154" s="466">
        <f>3969678.19-1954150</f>
        <v>2015528.19</v>
      </c>
      <c r="C154" s="467"/>
      <c r="D154" s="467"/>
      <c r="E154" s="457">
        <f t="shared" si="7"/>
        <v>0</v>
      </c>
      <c r="F154" s="467">
        <v>2015528.19</v>
      </c>
      <c r="G154" s="469"/>
      <c r="H154" s="469" t="s">
        <v>1154</v>
      </c>
      <c r="I154" s="467">
        <v>1530</v>
      </c>
      <c r="J154" s="469" t="s">
        <v>1157</v>
      </c>
      <c r="K154" s="469">
        <v>2015528.19</v>
      </c>
      <c r="L154" s="469"/>
      <c r="M154" s="469" t="s">
        <v>1154</v>
      </c>
      <c r="N154" s="469">
        <v>1530</v>
      </c>
      <c r="O154" s="469"/>
      <c r="P154" s="467"/>
      <c r="Q154" s="441">
        <v>3969678.19</v>
      </c>
      <c r="R154" s="455">
        <f t="shared" si="6"/>
        <v>-1954150</v>
      </c>
      <c r="S154" t="s">
        <v>1087</v>
      </c>
      <c r="T154" t="s">
        <v>1085</v>
      </c>
      <c r="U154">
        <v>1176696.8999999999</v>
      </c>
      <c r="V154">
        <v>1.08872408538169</v>
      </c>
      <c r="W154" s="475">
        <f t="shared" si="8"/>
        <v>838831.29</v>
      </c>
      <c r="Z154" t="s">
        <v>1072</v>
      </c>
      <c r="AA154">
        <v>3969678.19</v>
      </c>
    </row>
    <row r="155" spans="1:28" ht="26.1" customHeight="1">
      <c r="A155" s="476" t="s">
        <v>1158</v>
      </c>
      <c r="B155" s="466">
        <v>207836</v>
      </c>
      <c r="C155" s="467"/>
      <c r="D155" s="467"/>
      <c r="E155" s="457">
        <f t="shared" si="7"/>
        <v>0</v>
      </c>
      <c r="F155" s="467">
        <v>207836</v>
      </c>
      <c r="G155" s="469"/>
      <c r="H155" s="469" t="s">
        <v>1083</v>
      </c>
      <c r="I155" s="467">
        <v>108</v>
      </c>
      <c r="J155" s="469" t="s">
        <v>1158</v>
      </c>
      <c r="K155" s="469">
        <v>207836</v>
      </c>
      <c r="L155" s="469"/>
      <c r="M155" s="469" t="s">
        <v>1083</v>
      </c>
      <c r="N155" s="469">
        <v>108</v>
      </c>
      <c r="O155" s="469"/>
      <c r="P155" s="467"/>
      <c r="Q155" s="441">
        <v>207836</v>
      </c>
      <c r="R155" s="455">
        <f t="shared" si="6"/>
        <v>0</v>
      </c>
      <c r="T155" t="s">
        <v>1159</v>
      </c>
      <c r="U155">
        <v>508310</v>
      </c>
      <c r="W155" s="475">
        <f t="shared" si="8"/>
        <v>-300474</v>
      </c>
      <c r="Z155" t="s">
        <v>1158</v>
      </c>
      <c r="AA155">
        <v>207836</v>
      </c>
    </row>
    <row r="156" spans="1:28" ht="26.1" customHeight="1">
      <c r="A156" s="476" t="s">
        <v>1160</v>
      </c>
      <c r="B156" s="466">
        <v>182792.88</v>
      </c>
      <c r="C156" s="467"/>
      <c r="D156" s="467"/>
      <c r="E156" s="457">
        <f t="shared" si="7"/>
        <v>0</v>
      </c>
      <c r="F156" s="467">
        <v>182792.88</v>
      </c>
      <c r="G156" s="469" t="s">
        <v>1087</v>
      </c>
      <c r="H156" s="469" t="s">
        <v>1085</v>
      </c>
      <c r="I156" s="467">
        <v>1176816.8999999999</v>
      </c>
      <c r="J156" s="469" t="s">
        <v>1160</v>
      </c>
      <c r="K156" s="469">
        <v>182792.88</v>
      </c>
      <c r="L156" s="469" t="s">
        <v>1087</v>
      </c>
      <c r="M156" s="469" t="s">
        <v>1085</v>
      </c>
      <c r="N156" s="469">
        <v>1176696.8999999999</v>
      </c>
      <c r="O156" s="469"/>
      <c r="P156" s="467"/>
      <c r="Q156" s="441">
        <v>182792.88</v>
      </c>
      <c r="R156" s="455">
        <f t="shared" si="6"/>
        <v>0</v>
      </c>
      <c r="T156" t="s">
        <v>1161</v>
      </c>
      <c r="U156">
        <v>139940</v>
      </c>
      <c r="W156" s="475">
        <f t="shared" si="8"/>
        <v>42852.880000000005</v>
      </c>
      <c r="Z156" t="s">
        <v>1160</v>
      </c>
      <c r="AA156">
        <v>182792.88</v>
      </c>
    </row>
    <row r="157" spans="1:28" ht="26.1" customHeight="1">
      <c r="A157" s="476" t="s">
        <v>1162</v>
      </c>
      <c r="B157" s="466">
        <v>143400</v>
      </c>
      <c r="C157" s="467"/>
      <c r="D157" s="467"/>
      <c r="E157" s="457">
        <f t="shared" si="7"/>
        <v>0</v>
      </c>
      <c r="F157" s="467">
        <v>143400</v>
      </c>
      <c r="G157" s="469"/>
      <c r="H157" s="469" t="s">
        <v>1159</v>
      </c>
      <c r="I157" s="467">
        <v>508310</v>
      </c>
      <c r="J157" s="469" t="s">
        <v>1162</v>
      </c>
      <c r="K157" s="469">
        <v>143400</v>
      </c>
      <c r="L157" s="469"/>
      <c r="M157" s="469" t="s">
        <v>1159</v>
      </c>
      <c r="N157" s="469">
        <v>508310</v>
      </c>
      <c r="O157" s="469"/>
      <c r="P157" s="467"/>
      <c r="Q157" s="441">
        <v>143400</v>
      </c>
      <c r="R157" s="455">
        <f t="shared" si="6"/>
        <v>0</v>
      </c>
      <c r="T157" t="s">
        <v>977</v>
      </c>
      <c r="U157">
        <v>119985</v>
      </c>
      <c r="W157" s="475">
        <f t="shared" si="8"/>
        <v>23415</v>
      </c>
      <c r="Z157" t="s">
        <v>1162</v>
      </c>
      <c r="AA157">
        <v>143400</v>
      </c>
    </row>
    <row r="158" spans="1:28" ht="26.1" customHeight="1">
      <c r="A158" s="476" t="s">
        <v>1163</v>
      </c>
      <c r="B158" s="466">
        <v>50281</v>
      </c>
      <c r="C158" s="467"/>
      <c r="D158" s="467"/>
      <c r="E158" s="457">
        <f t="shared" si="7"/>
        <v>0</v>
      </c>
      <c r="F158" s="467">
        <v>50281</v>
      </c>
      <c r="G158" s="469"/>
      <c r="H158" s="469" t="s">
        <v>1161</v>
      </c>
      <c r="I158" s="467">
        <v>139940</v>
      </c>
      <c r="J158" s="469" t="s">
        <v>1163</v>
      </c>
      <c r="K158" s="469">
        <v>50281</v>
      </c>
      <c r="L158" s="469"/>
      <c r="M158" s="469" t="s">
        <v>1161</v>
      </c>
      <c r="N158" s="469">
        <v>139940</v>
      </c>
      <c r="O158" s="469"/>
      <c r="P158" s="467"/>
      <c r="Q158" s="441">
        <v>50281</v>
      </c>
      <c r="R158" s="455">
        <f t="shared" si="6"/>
        <v>0</v>
      </c>
      <c r="T158" t="s">
        <v>1164</v>
      </c>
      <c r="U158">
        <v>104751</v>
      </c>
      <c r="W158" s="475">
        <f t="shared" si="8"/>
        <v>-54470</v>
      </c>
      <c r="Z158" t="s">
        <v>1163</v>
      </c>
      <c r="AA158">
        <v>50281</v>
      </c>
    </row>
    <row r="159" spans="1:28" ht="26.1" customHeight="1">
      <c r="A159" s="476" t="s">
        <v>967</v>
      </c>
      <c r="B159" s="466">
        <v>40936.949999999997</v>
      </c>
      <c r="C159" s="467"/>
      <c r="D159" s="467"/>
      <c r="E159" s="457">
        <f t="shared" si="7"/>
        <v>0</v>
      </c>
      <c r="F159" s="467">
        <v>40936.949999999997</v>
      </c>
      <c r="G159" s="469"/>
      <c r="H159" s="469" t="s">
        <v>977</v>
      </c>
      <c r="I159" s="467">
        <v>119985</v>
      </c>
      <c r="J159" s="469" t="s">
        <v>967</v>
      </c>
      <c r="K159" s="469">
        <v>40936.949999999997</v>
      </c>
      <c r="L159" s="469"/>
      <c r="M159" s="469" t="s">
        <v>977</v>
      </c>
      <c r="N159" s="469">
        <v>119985</v>
      </c>
      <c r="O159" s="469"/>
      <c r="P159" s="467"/>
      <c r="Q159" s="441">
        <v>40936.949999999997</v>
      </c>
      <c r="R159" s="455">
        <f t="shared" si="6"/>
        <v>0</v>
      </c>
      <c r="T159" t="s">
        <v>1165</v>
      </c>
      <c r="U159">
        <v>91293.75</v>
      </c>
      <c r="W159" s="475">
        <f t="shared" si="8"/>
        <v>-50356.800000000003</v>
      </c>
      <c r="Z159" t="s">
        <v>967</v>
      </c>
      <c r="AA159">
        <v>40936.949999999997</v>
      </c>
    </row>
    <row r="160" spans="1:28" ht="26.1" customHeight="1">
      <c r="A160" s="476" t="s">
        <v>1166</v>
      </c>
      <c r="B160" s="466">
        <v>21691.275000000001</v>
      </c>
      <c r="C160" s="467"/>
      <c r="D160" s="467"/>
      <c r="E160" s="457">
        <f t="shared" si="7"/>
        <v>0</v>
      </c>
      <c r="F160" s="467">
        <v>21691.275000000001</v>
      </c>
      <c r="G160" s="469"/>
      <c r="H160" s="469" t="s">
        <v>1164</v>
      </c>
      <c r="I160" s="467">
        <v>104751</v>
      </c>
      <c r="J160" s="469" t="s">
        <v>1166</v>
      </c>
      <c r="K160" s="469">
        <v>21691.275000000001</v>
      </c>
      <c r="L160" s="469"/>
      <c r="M160" s="469" t="s">
        <v>1164</v>
      </c>
      <c r="N160" s="469">
        <v>104751</v>
      </c>
      <c r="O160" s="469"/>
      <c r="P160" s="467"/>
      <c r="Q160" s="441">
        <v>21691.275000000001</v>
      </c>
      <c r="R160" s="455">
        <f t="shared" si="6"/>
        <v>0</v>
      </c>
      <c r="T160" t="s">
        <v>968</v>
      </c>
      <c r="U160">
        <v>82545</v>
      </c>
      <c r="W160" s="475">
        <f t="shared" si="8"/>
        <v>-60853.724999999999</v>
      </c>
      <c r="Z160" t="s">
        <v>1166</v>
      </c>
      <c r="AA160">
        <v>21691.275000000001</v>
      </c>
    </row>
    <row r="161" spans="1:27" ht="26.1" customHeight="1">
      <c r="A161" s="476" t="s">
        <v>1167</v>
      </c>
      <c r="B161" s="466">
        <v>18861</v>
      </c>
      <c r="C161" s="467"/>
      <c r="D161" s="467"/>
      <c r="E161" s="457">
        <f t="shared" si="7"/>
        <v>0</v>
      </c>
      <c r="F161" s="467">
        <v>18861</v>
      </c>
      <c r="G161" s="469"/>
      <c r="H161" s="469" t="s">
        <v>1165</v>
      </c>
      <c r="I161" s="467">
        <v>91293.75</v>
      </c>
      <c r="J161" s="469" t="s">
        <v>1167</v>
      </c>
      <c r="K161" s="469">
        <v>18861</v>
      </c>
      <c r="L161" s="469"/>
      <c r="M161" s="469" t="s">
        <v>1165</v>
      </c>
      <c r="N161" s="469">
        <v>91293.75</v>
      </c>
      <c r="O161" s="469"/>
      <c r="P161" s="467"/>
      <c r="Q161" s="441">
        <v>18861</v>
      </c>
      <c r="R161" s="455">
        <f t="shared" si="6"/>
        <v>0</v>
      </c>
      <c r="T161" t="s">
        <v>1094</v>
      </c>
      <c r="U161">
        <v>77444</v>
      </c>
      <c r="W161" s="475">
        <f t="shared" si="8"/>
        <v>-58583</v>
      </c>
      <c r="Z161" t="s">
        <v>1167</v>
      </c>
      <c r="AA161">
        <v>18861</v>
      </c>
    </row>
    <row r="162" spans="1:27" ht="26.1" customHeight="1">
      <c r="A162" s="476" t="s">
        <v>1168</v>
      </c>
      <c r="B162" s="466">
        <v>17895</v>
      </c>
      <c r="C162" s="467"/>
      <c r="D162" s="467"/>
      <c r="E162" s="457">
        <f t="shared" si="7"/>
        <v>0</v>
      </c>
      <c r="F162" s="467">
        <v>17895</v>
      </c>
      <c r="G162" s="469"/>
      <c r="H162" s="469" t="s">
        <v>968</v>
      </c>
      <c r="I162" s="467">
        <v>82545</v>
      </c>
      <c r="J162" s="469" t="s">
        <v>1168</v>
      </c>
      <c r="K162" s="469">
        <v>17895</v>
      </c>
      <c r="L162" s="469"/>
      <c r="M162" s="469" t="s">
        <v>968</v>
      </c>
      <c r="N162" s="469">
        <v>82545</v>
      </c>
      <c r="O162" s="469"/>
      <c r="P162" s="467"/>
      <c r="Q162" s="441">
        <v>17895</v>
      </c>
      <c r="R162" s="455">
        <f t="shared" si="6"/>
        <v>0</v>
      </c>
      <c r="T162" t="s">
        <v>1169</v>
      </c>
      <c r="U162">
        <v>22690</v>
      </c>
      <c r="W162" s="475">
        <f t="shared" si="8"/>
        <v>-4795</v>
      </c>
      <c r="Z162" t="s">
        <v>1168</v>
      </c>
      <c r="AA162">
        <v>17895</v>
      </c>
    </row>
    <row r="163" spans="1:27" ht="26.1" customHeight="1">
      <c r="A163" s="476" t="s">
        <v>968</v>
      </c>
      <c r="B163" s="466">
        <v>11250</v>
      </c>
      <c r="C163" s="467"/>
      <c r="D163" s="467"/>
      <c r="E163" s="457">
        <f t="shared" si="7"/>
        <v>0</v>
      </c>
      <c r="F163" s="467">
        <v>11250</v>
      </c>
      <c r="G163" s="469"/>
      <c r="H163" s="469" t="s">
        <v>1094</v>
      </c>
      <c r="I163" s="467">
        <v>77444</v>
      </c>
      <c r="J163" s="469" t="s">
        <v>968</v>
      </c>
      <c r="K163" s="469">
        <v>11250</v>
      </c>
      <c r="L163" s="469"/>
      <c r="M163" s="469" t="s">
        <v>1094</v>
      </c>
      <c r="N163" s="469">
        <v>77444</v>
      </c>
      <c r="O163" s="469"/>
      <c r="P163" s="467"/>
      <c r="Q163" s="441">
        <v>11250</v>
      </c>
      <c r="R163" s="455">
        <f t="shared" si="6"/>
        <v>0</v>
      </c>
      <c r="T163" t="s">
        <v>1170</v>
      </c>
      <c r="U163">
        <v>6243</v>
      </c>
      <c r="W163" s="475">
        <f t="shared" si="8"/>
        <v>5007</v>
      </c>
      <c r="Z163" t="s">
        <v>968</v>
      </c>
      <c r="AA163">
        <v>11250</v>
      </c>
    </row>
    <row r="164" spans="1:27" ht="26.1" customHeight="1">
      <c r="A164" s="476" t="s">
        <v>1171</v>
      </c>
      <c r="B164" s="466">
        <v>8604.33</v>
      </c>
      <c r="C164" s="467"/>
      <c r="D164" s="467"/>
      <c r="E164" s="457">
        <f t="shared" si="7"/>
        <v>0</v>
      </c>
      <c r="F164" s="467">
        <v>8604.33</v>
      </c>
      <c r="G164" s="469"/>
      <c r="H164" s="469" t="s">
        <v>1169</v>
      </c>
      <c r="I164" s="467">
        <v>22690</v>
      </c>
      <c r="J164" s="469" t="s">
        <v>1171</v>
      </c>
      <c r="K164" s="469">
        <v>8604.33</v>
      </c>
      <c r="L164" s="469"/>
      <c r="M164" s="469" t="s">
        <v>1169</v>
      </c>
      <c r="N164" s="469">
        <v>22690</v>
      </c>
      <c r="O164" s="469"/>
      <c r="P164" s="467"/>
      <c r="Q164" s="441">
        <v>8604.33</v>
      </c>
      <c r="R164" s="455">
        <f t="shared" si="6"/>
        <v>0</v>
      </c>
      <c r="T164" t="s">
        <v>1172</v>
      </c>
      <c r="U164">
        <v>5041</v>
      </c>
      <c r="W164" s="475">
        <f t="shared" si="8"/>
        <v>3563.33</v>
      </c>
      <c r="Z164" t="s">
        <v>1171</v>
      </c>
      <c r="AA164">
        <v>8604.33</v>
      </c>
    </row>
    <row r="165" spans="1:27" ht="26.1" customHeight="1">
      <c r="A165" s="478" t="s">
        <v>1173</v>
      </c>
      <c r="B165" s="472">
        <v>8000</v>
      </c>
      <c r="C165" s="467"/>
      <c r="D165" s="467"/>
      <c r="E165" s="457">
        <f t="shared" si="7"/>
        <v>0</v>
      </c>
      <c r="F165" s="467">
        <v>8000</v>
      </c>
      <c r="G165" s="469"/>
      <c r="H165" s="469" t="s">
        <v>1170</v>
      </c>
      <c r="I165" s="467">
        <v>6243</v>
      </c>
      <c r="J165" s="469" t="s">
        <v>1173</v>
      </c>
      <c r="K165" s="469">
        <v>8000</v>
      </c>
      <c r="L165" s="469"/>
      <c r="M165" s="469" t="s">
        <v>1170</v>
      </c>
      <c r="N165" s="469">
        <v>6243</v>
      </c>
      <c r="O165" s="469"/>
      <c r="P165" s="467"/>
      <c r="Q165" s="441">
        <v>8000</v>
      </c>
      <c r="R165" s="455">
        <f t="shared" si="6"/>
        <v>0</v>
      </c>
      <c r="T165" t="s">
        <v>1174</v>
      </c>
      <c r="U165">
        <v>4183</v>
      </c>
      <c r="W165" s="475">
        <f t="shared" si="8"/>
        <v>3817</v>
      </c>
      <c r="Z165" t="s">
        <v>1173</v>
      </c>
      <c r="AA165">
        <v>8000</v>
      </c>
    </row>
    <row r="166" spans="1:27" ht="26.1" customHeight="1">
      <c r="A166" s="479" t="s">
        <v>962</v>
      </c>
      <c r="B166" s="474">
        <v>4400</v>
      </c>
      <c r="C166" s="467"/>
      <c r="D166" s="467"/>
      <c r="E166" s="457">
        <f t="shared" si="7"/>
        <v>0</v>
      </c>
      <c r="F166" s="467">
        <v>4400</v>
      </c>
      <c r="G166" s="469"/>
      <c r="H166" s="469" t="s">
        <v>1172</v>
      </c>
      <c r="I166" s="467">
        <v>5041</v>
      </c>
      <c r="J166" s="469" t="s">
        <v>962</v>
      </c>
      <c r="K166" s="469">
        <v>4400</v>
      </c>
      <c r="L166" s="469"/>
      <c r="M166" s="469" t="s">
        <v>1172</v>
      </c>
      <c r="N166" s="469">
        <v>5041</v>
      </c>
      <c r="O166" s="469"/>
      <c r="P166" s="467"/>
      <c r="Q166" s="441">
        <v>4400</v>
      </c>
      <c r="R166" s="455">
        <f t="shared" si="6"/>
        <v>0</v>
      </c>
      <c r="T166" t="s">
        <v>1175</v>
      </c>
      <c r="U166">
        <v>3872</v>
      </c>
      <c r="W166" s="475">
        <f t="shared" si="8"/>
        <v>528</v>
      </c>
      <c r="Z166" t="s">
        <v>962</v>
      </c>
      <c r="AA166">
        <v>4400</v>
      </c>
    </row>
    <row r="167" spans="1:27" ht="26.1" customHeight="1">
      <c r="A167" s="476" t="s">
        <v>1176</v>
      </c>
      <c r="B167" s="466">
        <v>3850</v>
      </c>
      <c r="C167" s="467"/>
      <c r="D167" s="467"/>
      <c r="E167" s="457">
        <f t="shared" si="7"/>
        <v>0</v>
      </c>
      <c r="F167" s="467">
        <v>3850</v>
      </c>
      <c r="G167" s="469"/>
      <c r="H167" s="469" t="s">
        <v>1174</v>
      </c>
      <c r="I167" s="467">
        <v>4183</v>
      </c>
      <c r="J167" s="469" t="s">
        <v>1176</v>
      </c>
      <c r="K167" s="469">
        <v>3850</v>
      </c>
      <c r="L167" s="469"/>
      <c r="M167" s="469" t="s">
        <v>1174</v>
      </c>
      <c r="N167" s="469">
        <v>4183</v>
      </c>
      <c r="O167" s="469"/>
      <c r="P167" s="467"/>
      <c r="Q167" s="441">
        <v>3850</v>
      </c>
      <c r="R167" s="455">
        <f t="shared" si="6"/>
        <v>0</v>
      </c>
      <c r="T167" t="s">
        <v>1177</v>
      </c>
      <c r="U167">
        <v>2862.5</v>
      </c>
      <c r="W167" s="475">
        <f t="shared" si="8"/>
        <v>987.5</v>
      </c>
      <c r="Z167" t="s">
        <v>1176</v>
      </c>
      <c r="AA167">
        <v>3850</v>
      </c>
    </row>
    <row r="168" spans="1:27" ht="26.1" customHeight="1">
      <c r="A168" s="476" t="s">
        <v>1178</v>
      </c>
      <c r="B168" s="466">
        <v>3358</v>
      </c>
      <c r="C168" s="467"/>
      <c r="D168" s="467"/>
      <c r="E168" s="457">
        <f t="shared" si="7"/>
        <v>0</v>
      </c>
      <c r="F168" s="467">
        <v>3358</v>
      </c>
      <c r="G168" s="469"/>
      <c r="H168" s="469" t="s">
        <v>1175</v>
      </c>
      <c r="I168" s="467">
        <v>3872</v>
      </c>
      <c r="J168" s="469" t="s">
        <v>1178</v>
      </c>
      <c r="K168" s="469">
        <v>3358</v>
      </c>
      <c r="L168" s="469"/>
      <c r="M168" s="469" t="s">
        <v>1175</v>
      </c>
      <c r="N168" s="469">
        <v>3872</v>
      </c>
      <c r="O168" s="469"/>
      <c r="P168" s="467"/>
      <c r="Q168" s="441">
        <v>3358</v>
      </c>
      <c r="R168" s="455">
        <f t="shared" si="6"/>
        <v>0</v>
      </c>
      <c r="T168" t="s">
        <v>1100</v>
      </c>
      <c r="U168">
        <v>2052.9</v>
      </c>
      <c r="W168" s="475">
        <f t="shared" si="8"/>
        <v>1305.0999999999999</v>
      </c>
      <c r="Z168" t="s">
        <v>1178</v>
      </c>
      <c r="AA168">
        <v>3358</v>
      </c>
    </row>
    <row r="169" spans="1:27" ht="26.1" customHeight="1">
      <c r="A169" s="476" t="s">
        <v>1179</v>
      </c>
      <c r="B169" s="466">
        <v>3074</v>
      </c>
      <c r="C169" s="467"/>
      <c r="D169" s="467"/>
      <c r="E169" s="457">
        <f t="shared" si="7"/>
        <v>0</v>
      </c>
      <c r="F169" s="467">
        <v>3074</v>
      </c>
      <c r="G169" s="469"/>
      <c r="H169" s="469" t="s">
        <v>1177</v>
      </c>
      <c r="I169" s="467">
        <v>2862.5</v>
      </c>
      <c r="J169" s="469" t="s">
        <v>1179</v>
      </c>
      <c r="K169" s="469">
        <v>3074</v>
      </c>
      <c r="L169" s="469"/>
      <c r="M169" s="469" t="s">
        <v>1177</v>
      </c>
      <c r="N169" s="469">
        <v>2862.5</v>
      </c>
      <c r="O169" s="469"/>
      <c r="P169" s="467"/>
      <c r="Q169" s="441">
        <v>3074</v>
      </c>
      <c r="R169" s="455">
        <f t="shared" si="6"/>
        <v>0</v>
      </c>
      <c r="T169" t="s">
        <v>1180</v>
      </c>
      <c r="U169">
        <v>1843</v>
      </c>
      <c r="W169" s="475">
        <f t="shared" si="8"/>
        <v>1231</v>
      </c>
      <c r="Z169" t="s">
        <v>1179</v>
      </c>
      <c r="AA169">
        <v>3074</v>
      </c>
    </row>
    <row r="170" spans="1:27" ht="26.1" customHeight="1">
      <c r="A170" s="476" t="s">
        <v>1181</v>
      </c>
      <c r="B170" s="466">
        <v>3000</v>
      </c>
      <c r="C170" s="467"/>
      <c r="D170" s="467"/>
      <c r="E170" s="457">
        <f t="shared" si="7"/>
        <v>0</v>
      </c>
      <c r="F170" s="467">
        <v>3000</v>
      </c>
      <c r="G170" s="469"/>
      <c r="H170" s="469" t="s">
        <v>1100</v>
      </c>
      <c r="I170" s="467">
        <v>2052.9</v>
      </c>
      <c r="J170" s="469" t="s">
        <v>1181</v>
      </c>
      <c r="K170" s="469">
        <v>3000</v>
      </c>
      <c r="L170" s="469"/>
      <c r="M170" s="469" t="s">
        <v>1100</v>
      </c>
      <c r="N170" s="469">
        <v>2052.9</v>
      </c>
      <c r="O170" s="469"/>
      <c r="P170" s="467"/>
      <c r="Q170" s="441">
        <v>3000</v>
      </c>
      <c r="R170" s="455">
        <f t="shared" si="6"/>
        <v>0</v>
      </c>
      <c r="T170" t="s">
        <v>1101</v>
      </c>
      <c r="U170">
        <v>1450</v>
      </c>
      <c r="W170" s="475">
        <f t="shared" si="8"/>
        <v>1550</v>
      </c>
      <c r="Z170" t="s">
        <v>1181</v>
      </c>
      <c r="AA170">
        <v>3000</v>
      </c>
    </row>
    <row r="171" spans="1:27" ht="26.1" customHeight="1">
      <c r="A171" s="476" t="s">
        <v>1182</v>
      </c>
      <c r="B171" s="466">
        <v>2000</v>
      </c>
      <c r="C171" s="467"/>
      <c r="D171" s="467"/>
      <c r="E171" s="457">
        <f t="shared" si="7"/>
        <v>0</v>
      </c>
      <c r="F171" s="467">
        <v>2000</v>
      </c>
      <c r="G171" s="469"/>
      <c r="H171" s="469" t="s">
        <v>1180</v>
      </c>
      <c r="I171" s="467">
        <v>1843</v>
      </c>
      <c r="J171" s="469" t="s">
        <v>1182</v>
      </c>
      <c r="K171" s="469">
        <v>2000</v>
      </c>
      <c r="L171" s="469"/>
      <c r="M171" s="469" t="s">
        <v>1180</v>
      </c>
      <c r="N171" s="469">
        <v>1843</v>
      </c>
      <c r="O171" s="469"/>
      <c r="P171" s="467"/>
      <c r="Q171" s="441">
        <v>2000</v>
      </c>
      <c r="R171" s="455">
        <f t="shared" si="6"/>
        <v>0</v>
      </c>
      <c r="T171" t="s">
        <v>1183</v>
      </c>
      <c r="U171">
        <v>557</v>
      </c>
      <c r="W171" s="475">
        <f t="shared" si="8"/>
        <v>1443</v>
      </c>
      <c r="Z171" t="s">
        <v>1182</v>
      </c>
      <c r="AA171">
        <v>2000</v>
      </c>
    </row>
    <row r="172" spans="1:27" ht="26.1" customHeight="1">
      <c r="A172" s="476" t="s">
        <v>1184</v>
      </c>
      <c r="B172" s="466">
        <v>1500</v>
      </c>
      <c r="C172" s="467"/>
      <c r="D172" s="467"/>
      <c r="E172" s="457">
        <f t="shared" si="7"/>
        <v>0</v>
      </c>
      <c r="F172" s="467">
        <v>1500</v>
      </c>
      <c r="G172" s="469"/>
      <c r="H172" s="469" t="s">
        <v>1101</v>
      </c>
      <c r="I172" s="467">
        <v>1450</v>
      </c>
      <c r="J172" s="469" t="s">
        <v>1184</v>
      </c>
      <c r="K172" s="469">
        <v>1500</v>
      </c>
      <c r="L172" s="469"/>
      <c r="M172" s="469" t="s">
        <v>1101</v>
      </c>
      <c r="N172" s="469">
        <v>1450</v>
      </c>
      <c r="O172" s="469"/>
      <c r="P172" s="467"/>
      <c r="Q172" s="441">
        <v>1500</v>
      </c>
      <c r="R172" s="455">
        <f t="shared" si="6"/>
        <v>0</v>
      </c>
      <c r="T172" t="s">
        <v>1102</v>
      </c>
      <c r="U172">
        <v>439.75</v>
      </c>
      <c r="W172" s="475">
        <f t="shared" si="8"/>
        <v>1060.25</v>
      </c>
      <c r="Z172" t="s">
        <v>1184</v>
      </c>
      <c r="AA172">
        <v>1500</v>
      </c>
    </row>
    <row r="173" spans="1:27" ht="26.1" customHeight="1">
      <c r="A173" s="476" t="s">
        <v>1185</v>
      </c>
      <c r="B173" s="466">
        <v>1384.2</v>
      </c>
      <c r="C173" s="467"/>
      <c r="D173" s="467"/>
      <c r="E173" s="457">
        <f t="shared" si="7"/>
        <v>0</v>
      </c>
      <c r="F173" s="467">
        <v>1384.2</v>
      </c>
      <c r="G173" s="469"/>
      <c r="H173" s="469" t="s">
        <v>1183</v>
      </c>
      <c r="I173" s="467">
        <v>557</v>
      </c>
      <c r="J173" s="469" t="s">
        <v>1185</v>
      </c>
      <c r="K173" s="469">
        <v>1384.2</v>
      </c>
      <c r="L173" s="469"/>
      <c r="M173" s="469" t="s">
        <v>1183</v>
      </c>
      <c r="N173" s="469">
        <v>557</v>
      </c>
      <c r="O173" s="469"/>
      <c r="P173" s="467"/>
      <c r="Q173" s="441">
        <v>1384.2</v>
      </c>
      <c r="R173" s="455">
        <f t="shared" si="6"/>
        <v>0</v>
      </c>
      <c r="T173" t="s">
        <v>1104</v>
      </c>
      <c r="U173">
        <v>396</v>
      </c>
      <c r="W173" s="475">
        <f t="shared" si="8"/>
        <v>988.2</v>
      </c>
      <c r="Z173" t="s">
        <v>1185</v>
      </c>
      <c r="AA173">
        <v>1384.2</v>
      </c>
    </row>
    <row r="174" spans="1:27" ht="26.1" customHeight="1">
      <c r="A174" s="476" t="s">
        <v>1186</v>
      </c>
      <c r="B174" s="466">
        <v>1000</v>
      </c>
      <c r="C174" s="467"/>
      <c r="D174" s="467"/>
      <c r="E174" s="457">
        <f t="shared" si="7"/>
        <v>0</v>
      </c>
      <c r="F174" s="467">
        <v>1000</v>
      </c>
      <c r="G174" s="469"/>
      <c r="H174" s="469" t="s">
        <v>1102</v>
      </c>
      <c r="I174" s="467">
        <v>439.75</v>
      </c>
      <c r="J174" s="469" t="s">
        <v>1186</v>
      </c>
      <c r="K174" s="469">
        <v>1000</v>
      </c>
      <c r="L174" s="469"/>
      <c r="M174" s="469" t="s">
        <v>1102</v>
      </c>
      <c r="N174" s="469">
        <v>439.75</v>
      </c>
      <c r="O174" s="469"/>
      <c r="P174" s="467"/>
      <c r="Q174" s="441">
        <v>1000</v>
      </c>
      <c r="R174" s="455">
        <f t="shared" si="6"/>
        <v>0</v>
      </c>
      <c r="T174" t="s">
        <v>1106</v>
      </c>
      <c r="U174">
        <v>366</v>
      </c>
      <c r="W174" s="475">
        <f t="shared" si="8"/>
        <v>634</v>
      </c>
      <c r="Z174" t="s">
        <v>1186</v>
      </c>
      <c r="AA174">
        <v>1000</v>
      </c>
    </row>
    <row r="175" spans="1:27" ht="26.1" customHeight="1">
      <c r="A175" s="476" t="s">
        <v>1187</v>
      </c>
      <c r="B175" s="466">
        <v>750</v>
      </c>
      <c r="C175" s="467"/>
      <c r="D175" s="467"/>
      <c r="E175" s="457">
        <f t="shared" si="7"/>
        <v>0</v>
      </c>
      <c r="F175" s="467">
        <v>750</v>
      </c>
      <c r="G175" s="469"/>
      <c r="H175" s="469" t="s">
        <v>1104</v>
      </c>
      <c r="I175" s="467">
        <v>396</v>
      </c>
      <c r="J175" s="469" t="s">
        <v>1187</v>
      </c>
      <c r="K175" s="469">
        <v>750</v>
      </c>
      <c r="L175" s="469"/>
      <c r="M175" s="469" t="s">
        <v>1104</v>
      </c>
      <c r="N175" s="469">
        <v>396</v>
      </c>
      <c r="O175" s="469"/>
      <c r="P175" s="467"/>
      <c r="Q175" s="441">
        <v>750</v>
      </c>
      <c r="R175" s="455">
        <f t="shared" si="6"/>
        <v>0</v>
      </c>
      <c r="T175" t="s">
        <v>1108</v>
      </c>
      <c r="U175">
        <v>200</v>
      </c>
      <c r="W175" s="475">
        <f t="shared" si="8"/>
        <v>550</v>
      </c>
      <c r="Z175" t="s">
        <v>1187</v>
      </c>
      <c r="AA175">
        <v>750</v>
      </c>
    </row>
    <row r="176" spans="1:27" ht="26.1" customHeight="1">
      <c r="A176" s="476" t="s">
        <v>1188</v>
      </c>
      <c r="B176" s="466">
        <v>522.75</v>
      </c>
      <c r="C176" s="467"/>
      <c r="D176" s="467"/>
      <c r="E176" s="457">
        <f t="shared" si="7"/>
        <v>0</v>
      </c>
      <c r="F176" s="467">
        <v>522.75</v>
      </c>
      <c r="G176" s="469"/>
      <c r="H176" s="469" t="s">
        <v>1106</v>
      </c>
      <c r="I176" s="467">
        <v>366</v>
      </c>
      <c r="J176" s="469" t="s">
        <v>1188</v>
      </c>
      <c r="K176" s="469">
        <v>522.75</v>
      </c>
      <c r="L176" s="469"/>
      <c r="M176" s="469" t="s">
        <v>1106</v>
      </c>
      <c r="N176" s="469">
        <v>366</v>
      </c>
      <c r="O176" s="469"/>
      <c r="P176" s="467"/>
      <c r="Q176" s="441">
        <v>522.75</v>
      </c>
      <c r="R176" s="455">
        <f t="shared" si="6"/>
        <v>0</v>
      </c>
      <c r="T176" t="s">
        <v>1110</v>
      </c>
      <c r="U176">
        <v>132</v>
      </c>
      <c r="W176" s="475">
        <f t="shared" si="8"/>
        <v>390.75</v>
      </c>
      <c r="Z176" t="s">
        <v>1188</v>
      </c>
      <c r="AA176">
        <v>522.75</v>
      </c>
    </row>
    <row r="177" spans="1:28" ht="26.1" customHeight="1">
      <c r="A177" s="476" t="s">
        <v>1189</v>
      </c>
      <c r="B177" s="466">
        <v>440</v>
      </c>
      <c r="C177" s="467"/>
      <c r="D177" s="467"/>
      <c r="E177" s="457">
        <f t="shared" si="7"/>
        <v>0</v>
      </c>
      <c r="F177" s="467">
        <v>440</v>
      </c>
      <c r="G177" s="469"/>
      <c r="H177" s="469" t="s">
        <v>1108</v>
      </c>
      <c r="I177" s="467">
        <v>200</v>
      </c>
      <c r="J177" s="469" t="s">
        <v>1189</v>
      </c>
      <c r="K177" s="469">
        <v>440</v>
      </c>
      <c r="L177" s="469"/>
      <c r="M177" s="469" t="s">
        <v>1108</v>
      </c>
      <c r="N177" s="469">
        <v>200</v>
      </c>
      <c r="O177" s="469"/>
      <c r="P177" s="467"/>
      <c r="Q177" s="441">
        <v>440</v>
      </c>
      <c r="R177" s="455">
        <f t="shared" si="6"/>
        <v>0</v>
      </c>
      <c r="T177" t="s">
        <v>1190</v>
      </c>
      <c r="U177">
        <v>100</v>
      </c>
      <c r="W177" s="475">
        <f t="shared" si="8"/>
        <v>340</v>
      </c>
      <c r="Z177" t="s">
        <v>1189</v>
      </c>
      <c r="AA177">
        <v>440</v>
      </c>
    </row>
    <row r="178" spans="1:28" ht="26.1" customHeight="1">
      <c r="A178" s="476" t="s">
        <v>1191</v>
      </c>
      <c r="B178" s="466">
        <v>300</v>
      </c>
      <c r="C178" s="467"/>
      <c r="D178" s="467"/>
      <c r="E178" s="457">
        <f t="shared" si="7"/>
        <v>0</v>
      </c>
      <c r="F178" s="467">
        <v>300</v>
      </c>
      <c r="G178" s="469"/>
      <c r="H178" s="469" t="s">
        <v>1110</v>
      </c>
      <c r="I178" s="467">
        <v>132</v>
      </c>
      <c r="J178" s="469" t="s">
        <v>1191</v>
      </c>
      <c r="K178" s="469">
        <v>300</v>
      </c>
      <c r="L178" s="469"/>
      <c r="M178" s="469" t="s">
        <v>1110</v>
      </c>
      <c r="N178" s="469">
        <v>132</v>
      </c>
      <c r="O178" s="469"/>
      <c r="P178" s="467"/>
      <c r="Q178" s="441">
        <v>300</v>
      </c>
      <c r="R178" s="455">
        <f t="shared" si="6"/>
        <v>0</v>
      </c>
      <c r="S178" t="s">
        <v>1114</v>
      </c>
      <c r="T178" t="s">
        <v>1112</v>
      </c>
      <c r="U178">
        <v>1623735.41</v>
      </c>
      <c r="V178">
        <v>1.1167026630422201</v>
      </c>
      <c r="W178" s="475">
        <f t="shared" si="8"/>
        <v>-1623435.41</v>
      </c>
      <c r="Z178" t="s">
        <v>1191</v>
      </c>
      <c r="AA178">
        <v>300</v>
      </c>
    </row>
    <row r="179" spans="1:28" ht="26.1" customHeight="1">
      <c r="A179" s="476" t="s">
        <v>1192</v>
      </c>
      <c r="B179" s="466">
        <v>260</v>
      </c>
      <c r="C179" s="467"/>
      <c r="D179" s="467"/>
      <c r="E179" s="457">
        <f t="shared" si="7"/>
        <v>0</v>
      </c>
      <c r="F179" s="467">
        <v>260</v>
      </c>
      <c r="G179" s="469"/>
      <c r="H179" s="469" t="s">
        <v>1193</v>
      </c>
      <c r="I179" s="467">
        <v>120</v>
      </c>
      <c r="J179" s="469" t="s">
        <v>1192</v>
      </c>
      <c r="K179" s="469">
        <v>260</v>
      </c>
      <c r="L179" s="469"/>
      <c r="M179" s="469" t="s">
        <v>1190</v>
      </c>
      <c r="N179" s="469">
        <v>100</v>
      </c>
      <c r="O179" s="469"/>
      <c r="P179" s="467"/>
      <c r="Q179" s="441">
        <v>260</v>
      </c>
      <c r="R179" s="455">
        <f t="shared" si="6"/>
        <v>0</v>
      </c>
      <c r="T179" t="s">
        <v>1117</v>
      </c>
      <c r="U179">
        <v>773114.63</v>
      </c>
      <c r="W179" s="475">
        <f t="shared" si="8"/>
        <v>-772854.63</v>
      </c>
      <c r="Z179" t="s">
        <v>1192</v>
      </c>
      <c r="AA179">
        <v>260</v>
      </c>
    </row>
    <row r="180" spans="1:28" ht="26.1" customHeight="1">
      <c r="A180" s="477" t="s">
        <v>1194</v>
      </c>
      <c r="B180" s="466" t="e">
        <f>表4!#REF!</f>
        <v>#REF!</v>
      </c>
      <c r="C180" s="467">
        <v>214</v>
      </c>
      <c r="D180" s="467"/>
      <c r="E180" s="457" t="e">
        <f t="shared" si="7"/>
        <v>#REF!</v>
      </c>
      <c r="F180" s="467">
        <v>1828757</v>
      </c>
      <c r="G180" s="469"/>
      <c r="H180" s="469" t="s">
        <v>1190</v>
      </c>
      <c r="I180" s="467">
        <v>100</v>
      </c>
      <c r="J180" s="469" t="s">
        <v>1194</v>
      </c>
      <c r="K180" s="469">
        <v>1828757</v>
      </c>
      <c r="L180" s="469" t="s">
        <v>1114</v>
      </c>
      <c r="M180" s="469" t="s">
        <v>1112</v>
      </c>
      <c r="N180" s="469">
        <v>1623450.41</v>
      </c>
      <c r="O180" s="469"/>
      <c r="P180" s="467"/>
      <c r="Q180" s="441">
        <v>1856421</v>
      </c>
      <c r="R180" s="455" t="e">
        <f t="shared" si="6"/>
        <v>#REF!</v>
      </c>
      <c r="T180" t="s">
        <v>1072</v>
      </c>
      <c r="U180">
        <v>240000</v>
      </c>
      <c r="W180" s="475" t="e">
        <f t="shared" si="8"/>
        <v>#REF!</v>
      </c>
      <c r="Y180" t="s">
        <v>1195</v>
      </c>
      <c r="Z180" t="s">
        <v>1194</v>
      </c>
      <c r="AA180">
        <v>1856421</v>
      </c>
      <c r="AB180">
        <v>1.8887161575784299</v>
      </c>
    </row>
    <row r="181" spans="1:28" ht="26.1" customHeight="1">
      <c r="A181" s="477" t="s">
        <v>1150</v>
      </c>
      <c r="B181" s="466">
        <v>1263000</v>
      </c>
      <c r="C181" s="467"/>
      <c r="D181" s="467"/>
      <c r="E181" s="457">
        <f t="shared" si="7"/>
        <v>0</v>
      </c>
      <c r="F181" s="467">
        <v>1263000</v>
      </c>
      <c r="G181" s="469" t="s">
        <v>1114</v>
      </c>
      <c r="H181" s="469" t="s">
        <v>1112</v>
      </c>
      <c r="I181" s="467">
        <v>1618643.7</v>
      </c>
      <c r="J181" s="469" t="s">
        <v>1150</v>
      </c>
      <c r="K181" s="469">
        <v>1263000</v>
      </c>
      <c r="L181" s="469"/>
      <c r="M181" s="469" t="s">
        <v>1117</v>
      </c>
      <c r="N181" s="469">
        <v>772829.63</v>
      </c>
      <c r="O181" s="469"/>
      <c r="P181" s="467"/>
      <c r="Q181" s="441">
        <v>1263000</v>
      </c>
      <c r="R181" s="455">
        <f t="shared" si="6"/>
        <v>0</v>
      </c>
      <c r="T181" t="s">
        <v>1196</v>
      </c>
      <c r="U181">
        <v>233275</v>
      </c>
      <c r="W181" s="475">
        <f t="shared" si="8"/>
        <v>1029725</v>
      </c>
      <c r="Z181" t="s">
        <v>962</v>
      </c>
      <c r="AA181">
        <v>1263000</v>
      </c>
    </row>
    <row r="182" spans="1:28" ht="26.1" customHeight="1">
      <c r="A182" s="476" t="s">
        <v>1197</v>
      </c>
      <c r="B182" s="466">
        <v>237825</v>
      </c>
      <c r="C182" s="467"/>
      <c r="D182" s="467"/>
      <c r="E182" s="457">
        <f t="shared" si="7"/>
        <v>0</v>
      </c>
      <c r="F182" s="467">
        <v>237825</v>
      </c>
      <c r="G182" s="469"/>
      <c r="H182" s="469" t="s">
        <v>1117</v>
      </c>
      <c r="I182" s="467">
        <v>768022.92</v>
      </c>
      <c r="J182" s="469" t="s">
        <v>1197</v>
      </c>
      <c r="K182" s="469">
        <v>237825</v>
      </c>
      <c r="L182" s="469"/>
      <c r="M182" s="469" t="s">
        <v>1072</v>
      </c>
      <c r="N182" s="469">
        <v>240000</v>
      </c>
      <c r="O182" s="469"/>
      <c r="P182" s="467"/>
      <c r="Q182" s="441">
        <v>237825</v>
      </c>
      <c r="R182" s="455">
        <f t="shared" si="6"/>
        <v>0</v>
      </c>
      <c r="T182" t="s">
        <v>1119</v>
      </c>
      <c r="U182">
        <v>158891.89000000001</v>
      </c>
      <c r="W182" s="475">
        <f t="shared" si="8"/>
        <v>78933.109999999986</v>
      </c>
      <c r="Z182" t="s">
        <v>1197</v>
      </c>
      <c r="AA182">
        <v>237825</v>
      </c>
    </row>
    <row r="183" spans="1:28" ht="26.1" customHeight="1">
      <c r="A183" s="476" t="s">
        <v>1072</v>
      </c>
      <c r="B183" s="466">
        <v>100000</v>
      </c>
      <c r="C183" s="467"/>
      <c r="D183" s="467"/>
      <c r="E183" s="457">
        <f t="shared" si="7"/>
        <v>0</v>
      </c>
      <c r="F183" s="467">
        <v>100000</v>
      </c>
      <c r="G183" s="469"/>
      <c r="H183" s="469" t="s">
        <v>1072</v>
      </c>
      <c r="I183" s="467">
        <v>240000</v>
      </c>
      <c r="J183" s="469" t="s">
        <v>1072</v>
      </c>
      <c r="K183" s="469">
        <v>100000</v>
      </c>
      <c r="L183" s="469"/>
      <c r="M183" s="469" t="s">
        <v>1196</v>
      </c>
      <c r="N183" s="469">
        <v>233275</v>
      </c>
      <c r="O183" s="469"/>
      <c r="P183" s="467"/>
      <c r="Q183" s="441">
        <v>100000</v>
      </c>
      <c r="R183" s="455">
        <f t="shared" si="6"/>
        <v>0</v>
      </c>
      <c r="T183" t="s">
        <v>1198</v>
      </c>
      <c r="U183">
        <v>112573.75</v>
      </c>
      <c r="W183" s="475">
        <f t="shared" si="8"/>
        <v>-12573.75</v>
      </c>
      <c r="Z183" t="s">
        <v>1072</v>
      </c>
      <c r="AA183">
        <v>100000</v>
      </c>
    </row>
    <row r="184" spans="1:28" ht="26.1" customHeight="1">
      <c r="A184" s="476" t="s">
        <v>1199</v>
      </c>
      <c r="B184" s="466">
        <v>95538</v>
      </c>
      <c r="C184" s="467"/>
      <c r="D184" s="467"/>
      <c r="E184" s="457">
        <f t="shared" si="7"/>
        <v>0</v>
      </c>
      <c r="F184" s="467">
        <v>95538</v>
      </c>
      <c r="G184" s="469"/>
      <c r="H184" s="469" t="s">
        <v>1196</v>
      </c>
      <c r="I184" s="467">
        <v>233275</v>
      </c>
      <c r="J184" s="469" t="s">
        <v>1199</v>
      </c>
      <c r="K184" s="469">
        <v>95538</v>
      </c>
      <c r="L184" s="469"/>
      <c r="M184" s="469" t="s">
        <v>1119</v>
      </c>
      <c r="N184" s="469">
        <v>158891.89000000001</v>
      </c>
      <c r="O184" s="469"/>
      <c r="P184" s="467"/>
      <c r="Q184" s="441">
        <v>95538</v>
      </c>
      <c r="R184" s="455">
        <f t="shared" si="6"/>
        <v>0</v>
      </c>
      <c r="T184" t="s">
        <v>1200</v>
      </c>
      <c r="U184">
        <v>35092</v>
      </c>
      <c r="W184" s="475">
        <f t="shared" si="8"/>
        <v>60446</v>
      </c>
      <c r="Z184" t="s">
        <v>1199</v>
      </c>
      <c r="AA184">
        <v>95538</v>
      </c>
    </row>
    <row r="185" spans="1:28" ht="26.1" customHeight="1">
      <c r="A185" s="476" t="s">
        <v>1201</v>
      </c>
      <c r="B185" s="466">
        <v>20000</v>
      </c>
      <c r="C185" s="467"/>
      <c r="D185" s="467"/>
      <c r="E185" s="457">
        <f t="shared" si="7"/>
        <v>0</v>
      </c>
      <c r="F185" s="467">
        <v>20000</v>
      </c>
      <c r="G185" s="469"/>
      <c r="H185" s="469" t="s">
        <v>1119</v>
      </c>
      <c r="I185" s="467">
        <v>158891.89000000001</v>
      </c>
      <c r="J185" s="469" t="s">
        <v>1201</v>
      </c>
      <c r="K185" s="469">
        <v>20000</v>
      </c>
      <c r="L185" s="469"/>
      <c r="M185" s="469" t="s">
        <v>1198</v>
      </c>
      <c r="N185" s="469">
        <v>112573.75</v>
      </c>
      <c r="O185" s="469"/>
      <c r="P185" s="467"/>
      <c r="Q185" s="441">
        <v>20000</v>
      </c>
      <c r="R185" s="455">
        <f t="shared" si="6"/>
        <v>0</v>
      </c>
      <c r="T185" t="s">
        <v>1202</v>
      </c>
      <c r="U185">
        <v>19930</v>
      </c>
      <c r="W185" s="475">
        <f t="shared" si="8"/>
        <v>70</v>
      </c>
      <c r="Z185" t="s">
        <v>1201</v>
      </c>
      <c r="AA185">
        <v>20000</v>
      </c>
    </row>
    <row r="186" spans="1:28" ht="26.1" customHeight="1">
      <c r="A186" s="476" t="s">
        <v>967</v>
      </c>
      <c r="B186" s="466">
        <v>3700</v>
      </c>
      <c r="C186" s="467"/>
      <c r="D186" s="467"/>
      <c r="E186" s="457">
        <f t="shared" si="7"/>
        <v>0</v>
      </c>
      <c r="F186" s="467">
        <v>3700</v>
      </c>
      <c r="G186" s="469"/>
      <c r="H186" s="469" t="s">
        <v>1198</v>
      </c>
      <c r="I186" s="467">
        <v>112573.75</v>
      </c>
      <c r="J186" s="469" t="s">
        <v>967</v>
      </c>
      <c r="K186" s="469">
        <v>3700</v>
      </c>
      <c r="L186" s="469"/>
      <c r="M186" s="469" t="s">
        <v>1200</v>
      </c>
      <c r="N186" s="469">
        <v>35092</v>
      </c>
      <c r="O186" s="469"/>
      <c r="P186" s="467"/>
      <c r="Q186" s="441">
        <v>3700</v>
      </c>
      <c r="R186" s="455">
        <f t="shared" si="6"/>
        <v>0</v>
      </c>
      <c r="T186" t="s">
        <v>1203</v>
      </c>
      <c r="U186">
        <v>9904</v>
      </c>
      <c r="W186" s="475">
        <f t="shared" si="8"/>
        <v>-6204</v>
      </c>
      <c r="Z186" t="s">
        <v>967</v>
      </c>
      <c r="AA186">
        <v>3700</v>
      </c>
    </row>
    <row r="187" spans="1:28" ht="26.1" customHeight="1">
      <c r="A187" s="477" t="s">
        <v>1204</v>
      </c>
      <c r="B187" s="466" t="e">
        <f>表4!#REF!</f>
        <v>#REF!</v>
      </c>
      <c r="C187" s="467">
        <v>215</v>
      </c>
      <c r="D187" s="467"/>
      <c r="E187" s="457" t="e">
        <f t="shared" si="7"/>
        <v>#REF!</v>
      </c>
      <c r="F187" s="467">
        <v>455950</v>
      </c>
      <c r="G187" s="469"/>
      <c r="H187" s="469" t="s">
        <v>1200</v>
      </c>
      <c r="I187" s="467">
        <v>35092</v>
      </c>
      <c r="J187" s="469" t="s">
        <v>1204</v>
      </c>
      <c r="K187" s="469">
        <v>455950</v>
      </c>
      <c r="L187" s="469"/>
      <c r="M187" s="469" t="s">
        <v>1202</v>
      </c>
      <c r="N187" s="469">
        <v>19930</v>
      </c>
      <c r="O187" s="469"/>
      <c r="P187" s="467"/>
      <c r="Q187" s="441">
        <v>466440</v>
      </c>
      <c r="R187" s="455" t="e">
        <f t="shared" si="6"/>
        <v>#REF!</v>
      </c>
      <c r="T187" t="s">
        <v>1205</v>
      </c>
      <c r="U187">
        <v>9674.6</v>
      </c>
      <c r="W187" s="475" t="e">
        <f t="shared" si="8"/>
        <v>#REF!</v>
      </c>
      <c r="Y187" t="s">
        <v>1206</v>
      </c>
      <c r="Z187" t="s">
        <v>1204</v>
      </c>
      <c r="AA187">
        <v>466440</v>
      </c>
      <c r="AB187">
        <v>0.762022587392444</v>
      </c>
    </row>
    <row r="188" spans="1:28" ht="26.1" customHeight="1">
      <c r="A188" s="462" t="s">
        <v>1207</v>
      </c>
      <c r="B188" s="472">
        <v>422740</v>
      </c>
      <c r="C188" s="467"/>
      <c r="D188" s="467"/>
      <c r="E188" s="457">
        <f t="shared" si="7"/>
        <v>0</v>
      </c>
      <c r="F188" s="467">
        <v>422740</v>
      </c>
      <c r="G188" s="469"/>
      <c r="H188" s="469" t="s">
        <v>1202</v>
      </c>
      <c r="I188" s="467">
        <v>19930</v>
      </c>
      <c r="J188" s="469" t="s">
        <v>1207</v>
      </c>
      <c r="K188" s="469">
        <v>422740</v>
      </c>
      <c r="L188" s="469"/>
      <c r="M188" s="469" t="s">
        <v>1203</v>
      </c>
      <c r="N188" s="469">
        <v>9904</v>
      </c>
      <c r="O188" s="469"/>
      <c r="P188" s="467"/>
      <c r="Q188" s="441">
        <v>422740</v>
      </c>
      <c r="R188" s="455">
        <f t="shared" si="6"/>
        <v>0</v>
      </c>
      <c r="T188" t="s">
        <v>1123</v>
      </c>
      <c r="U188">
        <v>9474.17</v>
      </c>
      <c r="W188" s="475">
        <f t="shared" si="8"/>
        <v>413265.83</v>
      </c>
      <c r="Z188" t="s">
        <v>967</v>
      </c>
      <c r="AA188">
        <v>422740</v>
      </c>
    </row>
    <row r="189" spans="1:28" ht="26.1" customHeight="1">
      <c r="A189" s="479" t="s">
        <v>1208</v>
      </c>
      <c r="B189" s="474">
        <v>20000</v>
      </c>
      <c r="C189" s="467"/>
      <c r="D189" s="467"/>
      <c r="E189" s="457">
        <f t="shared" si="7"/>
        <v>0</v>
      </c>
      <c r="F189" s="467">
        <v>20000</v>
      </c>
      <c r="G189" s="469"/>
      <c r="H189" s="469" t="s">
        <v>1203</v>
      </c>
      <c r="I189" s="467">
        <v>9904</v>
      </c>
      <c r="J189" s="469" t="s">
        <v>1208</v>
      </c>
      <c r="K189" s="469">
        <v>20000</v>
      </c>
      <c r="L189" s="469"/>
      <c r="M189" s="469" t="s">
        <v>1205</v>
      </c>
      <c r="N189" s="469">
        <v>9674.6</v>
      </c>
      <c r="O189" s="469"/>
      <c r="P189" s="467"/>
      <c r="Q189" s="441">
        <v>20000</v>
      </c>
      <c r="R189" s="455">
        <f t="shared" si="6"/>
        <v>0</v>
      </c>
      <c r="T189" t="s">
        <v>1209</v>
      </c>
      <c r="U189">
        <v>8124</v>
      </c>
      <c r="W189" s="475">
        <f t="shared" si="8"/>
        <v>11876</v>
      </c>
      <c r="Z189" t="s">
        <v>1208</v>
      </c>
      <c r="AA189">
        <v>20000</v>
      </c>
    </row>
    <row r="190" spans="1:28" ht="26.1" customHeight="1">
      <c r="A190" s="476" t="s">
        <v>1210</v>
      </c>
      <c r="B190" s="480">
        <v>10000</v>
      </c>
      <c r="C190" s="481"/>
      <c r="D190" s="481"/>
      <c r="E190" s="457">
        <f t="shared" si="7"/>
        <v>0</v>
      </c>
      <c r="F190" s="481">
        <v>10000</v>
      </c>
      <c r="G190" s="469"/>
      <c r="H190" s="469" t="s">
        <v>1205</v>
      </c>
      <c r="I190" s="467">
        <v>9674.6</v>
      </c>
      <c r="J190" s="482" t="s">
        <v>1210</v>
      </c>
      <c r="K190" s="482">
        <v>10000</v>
      </c>
      <c r="L190" s="482"/>
      <c r="M190" s="482" t="s">
        <v>1123</v>
      </c>
      <c r="N190" s="482">
        <v>9474.17</v>
      </c>
      <c r="O190" s="482"/>
      <c r="P190" s="481"/>
      <c r="Q190" s="441">
        <v>10000</v>
      </c>
      <c r="R190" s="455">
        <f t="shared" si="6"/>
        <v>0</v>
      </c>
      <c r="T190" t="s">
        <v>1211</v>
      </c>
      <c r="U190">
        <v>4240</v>
      </c>
      <c r="W190" s="475">
        <f t="shared" si="8"/>
        <v>5760</v>
      </c>
      <c r="Z190" t="s">
        <v>1210</v>
      </c>
      <c r="AA190">
        <v>10000</v>
      </c>
    </row>
    <row r="191" spans="1:28" ht="26.1" customHeight="1">
      <c r="A191" s="476" t="s">
        <v>1007</v>
      </c>
      <c r="B191" s="466">
        <v>9000</v>
      </c>
      <c r="C191" s="467"/>
      <c r="D191" s="467"/>
      <c r="E191" s="457">
        <f t="shared" si="7"/>
        <v>0</v>
      </c>
      <c r="F191" s="467">
        <v>9000</v>
      </c>
      <c r="G191" s="482"/>
      <c r="H191" s="482" t="s">
        <v>1123</v>
      </c>
      <c r="I191" s="481">
        <v>9474.17</v>
      </c>
      <c r="J191" s="469" t="s">
        <v>1007</v>
      </c>
      <c r="K191" s="469">
        <v>9000</v>
      </c>
      <c r="L191" s="469"/>
      <c r="M191" s="469" t="s">
        <v>1209</v>
      </c>
      <c r="N191" s="469">
        <v>8124</v>
      </c>
      <c r="O191" s="469"/>
      <c r="P191" s="467"/>
      <c r="Q191" s="441">
        <v>9000</v>
      </c>
      <c r="R191" s="455">
        <f t="shared" si="6"/>
        <v>0</v>
      </c>
      <c r="T191" t="s">
        <v>1126</v>
      </c>
      <c r="U191">
        <v>4162.37</v>
      </c>
      <c r="W191" s="475">
        <f t="shared" si="8"/>
        <v>4837.63</v>
      </c>
      <c r="Z191" t="s">
        <v>1007</v>
      </c>
      <c r="AA191">
        <v>9000</v>
      </c>
    </row>
    <row r="192" spans="1:28" ht="26.1" customHeight="1">
      <c r="A192" s="476" t="s">
        <v>1212</v>
      </c>
      <c r="B192" s="466">
        <v>4700</v>
      </c>
      <c r="C192" s="467"/>
      <c r="D192" s="467"/>
      <c r="E192" s="457">
        <f t="shared" si="7"/>
        <v>0</v>
      </c>
      <c r="F192" s="467">
        <v>4700</v>
      </c>
      <c r="G192" s="469"/>
      <c r="H192" s="469" t="s">
        <v>1209</v>
      </c>
      <c r="I192" s="467">
        <v>8124</v>
      </c>
      <c r="J192" s="469" t="s">
        <v>1212</v>
      </c>
      <c r="K192" s="469">
        <v>4700</v>
      </c>
      <c r="L192" s="469"/>
      <c r="M192" s="469" t="s">
        <v>1211</v>
      </c>
      <c r="N192" s="469">
        <v>4240</v>
      </c>
      <c r="O192" s="469"/>
      <c r="P192" s="467"/>
      <c r="Q192" s="441">
        <v>4700</v>
      </c>
      <c r="R192" s="455">
        <f t="shared" si="6"/>
        <v>0</v>
      </c>
      <c r="T192" t="s">
        <v>1213</v>
      </c>
      <c r="U192">
        <v>1600</v>
      </c>
      <c r="W192" s="475">
        <f t="shared" si="8"/>
        <v>3100</v>
      </c>
      <c r="Z192" t="s">
        <v>1214</v>
      </c>
      <c r="AA192">
        <v>4700</v>
      </c>
    </row>
    <row r="193" spans="1:28" ht="26.1" customHeight="1">
      <c r="A193" s="477" t="s">
        <v>1215</v>
      </c>
      <c r="B193" s="466" t="e">
        <f>表4!#REF!</f>
        <v>#REF!</v>
      </c>
      <c r="C193" s="467">
        <v>216</v>
      </c>
      <c r="D193" s="467"/>
      <c r="E193" s="457" t="e">
        <f t="shared" si="7"/>
        <v>#REF!</v>
      </c>
      <c r="F193" s="467">
        <v>147022.88</v>
      </c>
      <c r="G193" s="469"/>
      <c r="H193" s="469" t="s">
        <v>1211</v>
      </c>
      <c r="I193" s="467">
        <v>4240</v>
      </c>
      <c r="J193" s="469" t="s">
        <v>1215</v>
      </c>
      <c r="K193" s="469">
        <v>147022.88</v>
      </c>
      <c r="L193" s="469"/>
      <c r="M193" s="469" t="s">
        <v>1126</v>
      </c>
      <c r="N193" s="469">
        <v>4162.37</v>
      </c>
      <c r="O193" s="469"/>
      <c r="P193" s="467"/>
      <c r="Q193" s="441">
        <v>153302</v>
      </c>
      <c r="R193" s="455" t="e">
        <f t="shared" si="6"/>
        <v>#REF!</v>
      </c>
      <c r="T193" t="s">
        <v>1216</v>
      </c>
      <c r="U193">
        <v>1524</v>
      </c>
      <c r="W193" s="475" t="e">
        <f t="shared" si="8"/>
        <v>#REF!</v>
      </c>
      <c r="Y193" t="s">
        <v>1217</v>
      </c>
      <c r="Z193" t="s">
        <v>1215</v>
      </c>
      <c r="AA193">
        <v>153302</v>
      </c>
      <c r="AB193">
        <v>1.3291884235701501</v>
      </c>
    </row>
    <row r="194" spans="1:28" ht="26.1" customHeight="1">
      <c r="A194" s="477" t="s">
        <v>1207</v>
      </c>
      <c r="B194" s="466">
        <v>109400</v>
      </c>
      <c r="C194" s="467"/>
      <c r="D194" s="467"/>
      <c r="E194" s="457">
        <f t="shared" si="7"/>
        <v>0</v>
      </c>
      <c r="F194" s="467">
        <v>109400</v>
      </c>
      <c r="G194" s="469"/>
      <c r="H194" s="469" t="s">
        <v>1126</v>
      </c>
      <c r="I194" s="467">
        <v>4162.37</v>
      </c>
      <c r="J194" s="469" t="s">
        <v>1207</v>
      </c>
      <c r="K194" s="469">
        <v>109400</v>
      </c>
      <c r="L194" s="469"/>
      <c r="M194" s="469" t="s">
        <v>1213</v>
      </c>
      <c r="N194" s="469">
        <v>1600</v>
      </c>
      <c r="O194" s="469"/>
      <c r="P194" s="467"/>
      <c r="Q194" s="441">
        <v>109400</v>
      </c>
      <c r="R194" s="455">
        <f t="shared" si="6"/>
        <v>0</v>
      </c>
      <c r="T194" t="s">
        <v>1218</v>
      </c>
      <c r="U194">
        <v>1190</v>
      </c>
      <c r="W194" s="475">
        <f t="shared" si="8"/>
        <v>108210</v>
      </c>
      <c r="Z194" t="s">
        <v>967</v>
      </c>
      <c r="AA194">
        <v>109400</v>
      </c>
    </row>
    <row r="195" spans="1:28" ht="26.1" customHeight="1">
      <c r="A195" s="476" t="s">
        <v>1219</v>
      </c>
      <c r="B195" s="466">
        <v>35396</v>
      </c>
      <c r="C195" s="467"/>
      <c r="D195" s="467"/>
      <c r="E195" s="457">
        <f t="shared" si="7"/>
        <v>0</v>
      </c>
      <c r="F195" s="467">
        <v>35396</v>
      </c>
      <c r="G195" s="469"/>
      <c r="H195" s="469" t="s">
        <v>1213</v>
      </c>
      <c r="I195" s="467">
        <v>1600</v>
      </c>
      <c r="J195" s="469" t="s">
        <v>1219</v>
      </c>
      <c r="K195" s="469">
        <v>35396</v>
      </c>
      <c r="L195" s="469"/>
      <c r="M195" s="469" t="s">
        <v>1216</v>
      </c>
      <c r="N195" s="469">
        <v>1524</v>
      </c>
      <c r="O195" s="469"/>
      <c r="P195" s="467"/>
      <c r="Q195" s="441">
        <v>35396</v>
      </c>
      <c r="R195" s="455">
        <f t="shared" si="6"/>
        <v>0</v>
      </c>
      <c r="T195" t="s">
        <v>1132</v>
      </c>
      <c r="U195">
        <v>665</v>
      </c>
      <c r="W195" s="475">
        <f t="shared" si="8"/>
        <v>34731</v>
      </c>
      <c r="Z195" t="s">
        <v>1219</v>
      </c>
      <c r="AA195">
        <v>35396</v>
      </c>
    </row>
    <row r="196" spans="1:28" ht="26.1" customHeight="1">
      <c r="A196" s="476" t="s">
        <v>969</v>
      </c>
      <c r="B196" s="466">
        <v>7200</v>
      </c>
      <c r="C196" s="467"/>
      <c r="D196" s="467"/>
      <c r="E196" s="457">
        <f t="shared" si="7"/>
        <v>0</v>
      </c>
      <c r="F196" s="467">
        <v>7200</v>
      </c>
      <c r="G196" s="469"/>
      <c r="H196" s="469" t="s">
        <v>1216</v>
      </c>
      <c r="I196" s="467">
        <v>1524</v>
      </c>
      <c r="J196" s="469" t="s">
        <v>969</v>
      </c>
      <c r="K196" s="469">
        <v>7200</v>
      </c>
      <c r="L196" s="469"/>
      <c r="M196" s="469" t="s">
        <v>1218</v>
      </c>
      <c r="N196" s="469">
        <v>1190</v>
      </c>
      <c r="O196" s="469"/>
      <c r="P196" s="467"/>
      <c r="Q196" s="441">
        <v>7200</v>
      </c>
      <c r="R196" s="455">
        <f t="shared" si="6"/>
        <v>0</v>
      </c>
      <c r="T196" t="s">
        <v>1134</v>
      </c>
      <c r="U196">
        <v>300</v>
      </c>
      <c r="W196" s="475">
        <f t="shared" si="8"/>
        <v>6900</v>
      </c>
      <c r="Z196" t="s">
        <v>969</v>
      </c>
      <c r="AA196">
        <v>7200</v>
      </c>
    </row>
    <row r="197" spans="1:28" ht="26.1" customHeight="1">
      <c r="A197" s="477" t="s">
        <v>1220</v>
      </c>
      <c r="B197" s="466" t="e">
        <f>表4!#REF!</f>
        <v>#REF!</v>
      </c>
      <c r="C197" s="467">
        <v>217</v>
      </c>
      <c r="D197" s="467"/>
      <c r="E197" s="457" t="e">
        <f t="shared" si="7"/>
        <v>#REF!</v>
      </c>
      <c r="F197" s="467">
        <v>265</v>
      </c>
      <c r="G197" s="469"/>
      <c r="H197" s="469" t="s">
        <v>1218</v>
      </c>
      <c r="I197" s="467">
        <v>1190</v>
      </c>
      <c r="J197" s="469" t="s">
        <v>1220</v>
      </c>
      <c r="K197" s="469">
        <v>265</v>
      </c>
      <c r="L197" s="469"/>
      <c r="M197" s="469" t="s">
        <v>1132</v>
      </c>
      <c r="N197" s="469">
        <v>665</v>
      </c>
      <c r="O197" s="469"/>
      <c r="P197" s="467"/>
      <c r="Q197" s="441">
        <v>265</v>
      </c>
      <c r="R197" s="455" t="e">
        <f t="shared" ref="R197:R222" si="9">B197-Q197</f>
        <v>#REF!</v>
      </c>
      <c r="S197" t="s">
        <v>1136</v>
      </c>
      <c r="T197" t="s">
        <v>1135</v>
      </c>
      <c r="U197">
        <v>449773.3</v>
      </c>
      <c r="V197">
        <v>1.1722920739176901</v>
      </c>
      <c r="W197" s="475" t="e">
        <f t="shared" si="8"/>
        <v>#REF!</v>
      </c>
      <c r="Y197" t="s">
        <v>1221</v>
      </c>
      <c r="Z197" t="s">
        <v>1220</v>
      </c>
      <c r="AA197">
        <v>265</v>
      </c>
      <c r="AB197">
        <v>1</v>
      </c>
    </row>
    <row r="198" spans="1:28" ht="26.1" customHeight="1">
      <c r="A198" s="477" t="s">
        <v>1222</v>
      </c>
      <c r="B198" s="466">
        <v>265</v>
      </c>
      <c r="C198" s="467"/>
      <c r="D198" s="467"/>
      <c r="E198" s="457">
        <f t="shared" ref="E198:E222" si="10">B198-F198</f>
        <v>0</v>
      </c>
      <c r="F198" s="467">
        <v>265</v>
      </c>
      <c r="G198" s="469"/>
      <c r="H198" s="469" t="s">
        <v>1132</v>
      </c>
      <c r="I198" s="467">
        <v>665</v>
      </c>
      <c r="J198" s="469" t="s">
        <v>1222</v>
      </c>
      <c r="K198" s="469">
        <v>265</v>
      </c>
      <c r="L198" s="469"/>
      <c r="M198" s="469" t="s">
        <v>1134</v>
      </c>
      <c r="N198" s="469">
        <v>300</v>
      </c>
      <c r="O198" s="469"/>
      <c r="P198" s="467"/>
      <c r="Q198" s="441">
        <v>265</v>
      </c>
      <c r="R198" s="455">
        <f t="shared" si="9"/>
        <v>0</v>
      </c>
      <c r="T198" t="s">
        <v>1138</v>
      </c>
      <c r="U198">
        <v>263780</v>
      </c>
      <c r="W198" s="475">
        <f t="shared" ref="W198:W261" si="11">B198-U198</f>
        <v>-263515</v>
      </c>
      <c r="Z198" t="s">
        <v>1223</v>
      </c>
      <c r="AA198">
        <v>265</v>
      </c>
    </row>
    <row r="199" spans="1:28" ht="26.1" customHeight="1">
      <c r="A199" s="477" t="s">
        <v>1224</v>
      </c>
      <c r="B199" s="466" t="e">
        <f>表4!#REF!</f>
        <v>#REF!</v>
      </c>
      <c r="C199" s="467">
        <v>220</v>
      </c>
      <c r="D199" s="467"/>
      <c r="E199" s="457" t="e">
        <f t="shared" si="10"/>
        <v>#REF!</v>
      </c>
      <c r="F199" s="467">
        <v>404940</v>
      </c>
      <c r="G199" s="469"/>
      <c r="H199" s="469" t="s">
        <v>1134</v>
      </c>
      <c r="I199" s="467">
        <v>300</v>
      </c>
      <c r="J199" s="469" t="s">
        <v>1224</v>
      </c>
      <c r="K199" s="469">
        <v>404940</v>
      </c>
      <c r="L199" s="469" t="s">
        <v>1136</v>
      </c>
      <c r="M199" s="469" t="s">
        <v>1135</v>
      </c>
      <c r="N199" s="469">
        <v>407788.3</v>
      </c>
      <c r="O199" s="469"/>
      <c r="P199" s="467"/>
      <c r="Q199" s="441">
        <v>454740</v>
      </c>
      <c r="R199" s="455" t="e">
        <f t="shared" si="9"/>
        <v>#REF!</v>
      </c>
      <c r="T199" t="s">
        <v>1139</v>
      </c>
      <c r="U199">
        <v>68000</v>
      </c>
      <c r="W199" s="475" t="e">
        <f t="shared" si="11"/>
        <v>#REF!</v>
      </c>
      <c r="Y199" t="s">
        <v>1225</v>
      </c>
      <c r="Z199" t="s">
        <v>1224</v>
      </c>
      <c r="AA199">
        <v>454740</v>
      </c>
      <c r="AB199">
        <v>0.95042417857039496</v>
      </c>
    </row>
    <row r="200" spans="1:28" ht="26.1" customHeight="1">
      <c r="A200" s="477" t="s">
        <v>1157</v>
      </c>
      <c r="B200" s="466">
        <v>399797</v>
      </c>
      <c r="C200" s="467"/>
      <c r="D200" s="467"/>
      <c r="E200" s="457">
        <f t="shared" si="10"/>
        <v>0</v>
      </c>
      <c r="F200" s="467">
        <v>399797</v>
      </c>
      <c r="G200" s="469" t="s">
        <v>1136</v>
      </c>
      <c r="H200" s="469" t="s">
        <v>1135</v>
      </c>
      <c r="I200" s="467">
        <v>407788.3</v>
      </c>
      <c r="J200" s="469" t="s">
        <v>1157</v>
      </c>
      <c r="K200" s="469">
        <v>399797</v>
      </c>
      <c r="L200" s="469"/>
      <c r="M200" s="469" t="s">
        <v>1138</v>
      </c>
      <c r="N200" s="469">
        <v>221795</v>
      </c>
      <c r="O200" s="469"/>
      <c r="P200" s="467"/>
      <c r="Q200" s="441">
        <v>399797</v>
      </c>
      <c r="R200" s="455">
        <f t="shared" si="9"/>
        <v>0</v>
      </c>
      <c r="T200" t="s">
        <v>1072</v>
      </c>
      <c r="U200">
        <v>50000</v>
      </c>
      <c r="W200" s="475">
        <f t="shared" si="11"/>
        <v>349797</v>
      </c>
      <c r="Z200" t="s">
        <v>1072</v>
      </c>
      <c r="AA200">
        <v>399797</v>
      </c>
    </row>
    <row r="201" spans="1:28" ht="26.1" customHeight="1">
      <c r="A201" s="476" t="s">
        <v>1226</v>
      </c>
      <c r="B201" s="466">
        <v>32500</v>
      </c>
      <c r="C201" s="467"/>
      <c r="D201" s="467"/>
      <c r="E201" s="457">
        <f t="shared" si="10"/>
        <v>0</v>
      </c>
      <c r="F201" s="467">
        <v>32500</v>
      </c>
      <c r="G201" s="469"/>
      <c r="H201" s="469" t="s">
        <v>1138</v>
      </c>
      <c r="I201" s="467">
        <v>221795</v>
      </c>
      <c r="J201" s="469" t="s">
        <v>1226</v>
      </c>
      <c r="K201" s="469">
        <v>32500</v>
      </c>
      <c r="L201" s="469"/>
      <c r="M201" s="469" t="s">
        <v>1139</v>
      </c>
      <c r="N201" s="469">
        <v>68000</v>
      </c>
      <c r="O201" s="469"/>
      <c r="P201" s="467"/>
      <c r="Q201" s="441">
        <v>32500</v>
      </c>
      <c r="R201" s="455">
        <f t="shared" si="9"/>
        <v>0</v>
      </c>
      <c r="T201" t="s">
        <v>1070</v>
      </c>
      <c r="U201">
        <v>30000</v>
      </c>
      <c r="W201" s="475">
        <f t="shared" si="11"/>
        <v>2500</v>
      </c>
      <c r="Z201" t="s">
        <v>1226</v>
      </c>
      <c r="AA201">
        <v>32500</v>
      </c>
    </row>
    <row r="202" spans="1:28" ht="26.1" customHeight="1">
      <c r="A202" s="476" t="s">
        <v>967</v>
      </c>
      <c r="B202" s="466">
        <v>11760</v>
      </c>
      <c r="C202" s="467"/>
      <c r="D202" s="467"/>
      <c r="E202" s="457">
        <f t="shared" si="10"/>
        <v>0</v>
      </c>
      <c r="F202" s="467">
        <v>11760</v>
      </c>
      <c r="G202" s="469"/>
      <c r="H202" s="469" t="s">
        <v>1139</v>
      </c>
      <c r="I202" s="467">
        <v>68000</v>
      </c>
      <c r="J202" s="469" t="s">
        <v>967</v>
      </c>
      <c r="K202" s="469">
        <v>11760</v>
      </c>
      <c r="L202" s="469"/>
      <c r="M202" s="469" t="s">
        <v>1072</v>
      </c>
      <c r="N202" s="469">
        <v>50000</v>
      </c>
      <c r="O202" s="469"/>
      <c r="P202" s="467"/>
      <c r="Q202" s="441">
        <v>11760</v>
      </c>
      <c r="R202" s="455">
        <f t="shared" si="9"/>
        <v>0</v>
      </c>
      <c r="T202" t="s">
        <v>1227</v>
      </c>
      <c r="U202">
        <v>23100</v>
      </c>
      <c r="W202" s="475">
        <f t="shared" si="11"/>
        <v>-11340</v>
      </c>
      <c r="Z202" t="s">
        <v>967</v>
      </c>
      <c r="AA202">
        <v>11760</v>
      </c>
    </row>
    <row r="203" spans="1:28" ht="26.1" customHeight="1">
      <c r="A203" s="476" t="s">
        <v>1228</v>
      </c>
      <c r="B203" s="466">
        <v>8520</v>
      </c>
      <c r="C203" s="467"/>
      <c r="D203" s="467"/>
      <c r="E203" s="457">
        <f t="shared" si="10"/>
        <v>0</v>
      </c>
      <c r="F203" s="467">
        <v>8520</v>
      </c>
      <c r="G203" s="469"/>
      <c r="H203" s="469" t="s">
        <v>1072</v>
      </c>
      <c r="I203" s="467">
        <v>50000</v>
      </c>
      <c r="J203" s="469" t="s">
        <v>1228</v>
      </c>
      <c r="K203" s="469">
        <v>8520</v>
      </c>
      <c r="L203" s="469"/>
      <c r="M203" s="469" t="s">
        <v>1070</v>
      </c>
      <c r="N203" s="469">
        <v>30000</v>
      </c>
      <c r="O203" s="469"/>
      <c r="P203" s="467"/>
      <c r="Q203" s="441">
        <v>8520</v>
      </c>
      <c r="R203" s="455">
        <f t="shared" si="9"/>
        <v>0</v>
      </c>
      <c r="T203" t="s">
        <v>1144</v>
      </c>
      <c r="U203">
        <v>10000</v>
      </c>
      <c r="W203" s="475">
        <f t="shared" si="11"/>
        <v>-1480</v>
      </c>
      <c r="Z203" t="s">
        <v>1228</v>
      </c>
      <c r="AA203">
        <v>8520</v>
      </c>
    </row>
    <row r="204" spans="1:28" ht="26.1" customHeight="1">
      <c r="A204" s="476" t="s">
        <v>1229</v>
      </c>
      <c r="B204" s="466">
        <v>2163</v>
      </c>
      <c r="C204" s="467"/>
      <c r="D204" s="467"/>
      <c r="E204" s="457">
        <f t="shared" si="10"/>
        <v>0</v>
      </c>
      <c r="F204" s="467">
        <v>2163</v>
      </c>
      <c r="G204" s="469"/>
      <c r="H204" s="469" t="s">
        <v>1070</v>
      </c>
      <c r="I204" s="467">
        <v>30000</v>
      </c>
      <c r="J204" s="469" t="s">
        <v>1229</v>
      </c>
      <c r="K204" s="469">
        <v>2163</v>
      </c>
      <c r="L204" s="469"/>
      <c r="M204" s="469" t="s">
        <v>1227</v>
      </c>
      <c r="N204" s="469">
        <v>23100</v>
      </c>
      <c r="O204" s="469"/>
      <c r="P204" s="467"/>
      <c r="Q204" s="441">
        <v>2163</v>
      </c>
      <c r="R204" s="455">
        <f t="shared" si="9"/>
        <v>0</v>
      </c>
      <c r="T204" t="s">
        <v>1230</v>
      </c>
      <c r="U204">
        <v>2400</v>
      </c>
      <c r="W204" s="475">
        <f t="shared" si="11"/>
        <v>-237</v>
      </c>
      <c r="Z204" t="s">
        <v>1229</v>
      </c>
      <c r="AA204">
        <v>2163</v>
      </c>
    </row>
    <row r="205" spans="1:28" ht="26.1" customHeight="1">
      <c r="A205" s="477" t="s">
        <v>1231</v>
      </c>
      <c r="B205" s="466" t="e">
        <f>表4!#REF!</f>
        <v>#REF!</v>
      </c>
      <c r="C205" s="467">
        <v>221</v>
      </c>
      <c r="D205" s="467"/>
      <c r="E205" s="457" t="e">
        <f t="shared" si="10"/>
        <v>#REF!</v>
      </c>
      <c r="F205" s="467">
        <v>89289</v>
      </c>
      <c r="G205" s="469"/>
      <c r="H205" s="469" t="s">
        <v>1227</v>
      </c>
      <c r="I205" s="467">
        <v>23100</v>
      </c>
      <c r="J205" s="469" t="s">
        <v>1231</v>
      </c>
      <c r="K205" s="469">
        <v>89289</v>
      </c>
      <c r="L205" s="469"/>
      <c r="M205" s="469" t="s">
        <v>1144</v>
      </c>
      <c r="N205" s="469">
        <v>10000</v>
      </c>
      <c r="O205" s="469"/>
      <c r="P205" s="467"/>
      <c r="Q205" s="441">
        <v>89289</v>
      </c>
      <c r="R205" s="455" t="e">
        <f t="shared" si="9"/>
        <v>#REF!</v>
      </c>
      <c r="T205" t="s">
        <v>1232</v>
      </c>
      <c r="U205">
        <v>1600</v>
      </c>
      <c r="W205" s="475" t="e">
        <f t="shared" si="11"/>
        <v>#REF!</v>
      </c>
      <c r="Y205" t="s">
        <v>1233</v>
      </c>
      <c r="Z205" t="s">
        <v>1231</v>
      </c>
      <c r="AA205">
        <v>89289</v>
      </c>
      <c r="AB205">
        <v>1.0320757334073101</v>
      </c>
    </row>
    <row r="206" spans="1:28" ht="26.1" customHeight="1">
      <c r="A206" s="477" t="s">
        <v>1150</v>
      </c>
      <c r="B206" s="466">
        <v>54235</v>
      </c>
      <c r="C206" s="467"/>
      <c r="D206" s="467"/>
      <c r="E206" s="457">
        <f t="shared" si="10"/>
        <v>0</v>
      </c>
      <c r="F206" s="467">
        <v>54235</v>
      </c>
      <c r="G206" s="469"/>
      <c r="H206" s="469" t="s">
        <v>1144</v>
      </c>
      <c r="I206" s="467">
        <v>10000</v>
      </c>
      <c r="J206" s="469" t="s">
        <v>1150</v>
      </c>
      <c r="K206" s="469">
        <v>54235</v>
      </c>
      <c r="L206" s="469"/>
      <c r="M206" s="469" t="s">
        <v>1230</v>
      </c>
      <c r="N206" s="469">
        <v>2400</v>
      </c>
      <c r="O206" s="469"/>
      <c r="P206" s="467"/>
      <c r="Q206" s="441">
        <v>54235</v>
      </c>
      <c r="R206" s="455">
        <f t="shared" si="9"/>
        <v>0</v>
      </c>
      <c r="S206" t="s">
        <v>1149</v>
      </c>
      <c r="T206" t="s">
        <v>1147</v>
      </c>
      <c r="U206">
        <v>19350</v>
      </c>
      <c r="V206">
        <v>1</v>
      </c>
      <c r="W206" s="475">
        <f t="shared" si="11"/>
        <v>34885</v>
      </c>
      <c r="Z206" t="s">
        <v>962</v>
      </c>
      <c r="AA206">
        <v>54235</v>
      </c>
    </row>
    <row r="207" spans="1:28" ht="26.1" customHeight="1">
      <c r="A207" s="476" t="s">
        <v>1234</v>
      </c>
      <c r="B207" s="466">
        <v>21962</v>
      </c>
      <c r="C207" s="467"/>
      <c r="D207" s="467"/>
      <c r="E207" s="457">
        <f t="shared" si="10"/>
        <v>0</v>
      </c>
      <c r="F207" s="467">
        <v>21962</v>
      </c>
      <c r="G207" s="469"/>
      <c r="H207" s="469" t="s">
        <v>1230</v>
      </c>
      <c r="I207" s="467">
        <v>2400</v>
      </c>
      <c r="J207" s="469" t="s">
        <v>1234</v>
      </c>
      <c r="K207" s="469">
        <v>21962</v>
      </c>
      <c r="L207" s="469"/>
      <c r="M207" s="469" t="s">
        <v>1232</v>
      </c>
      <c r="N207" s="469">
        <v>1600</v>
      </c>
      <c r="O207" s="469"/>
      <c r="P207" s="467"/>
      <c r="Q207" s="441">
        <v>21962</v>
      </c>
      <c r="R207" s="455">
        <f t="shared" si="9"/>
        <v>0</v>
      </c>
      <c r="T207" t="s">
        <v>962</v>
      </c>
      <c r="U207">
        <v>11300</v>
      </c>
      <c r="W207" s="475">
        <f t="shared" si="11"/>
        <v>10662</v>
      </c>
      <c r="Z207" t="s">
        <v>1234</v>
      </c>
      <c r="AA207">
        <v>21962</v>
      </c>
    </row>
    <row r="208" spans="1:28" ht="26.1" customHeight="1">
      <c r="A208" s="476" t="s">
        <v>1235</v>
      </c>
      <c r="B208" s="466">
        <v>13092</v>
      </c>
      <c r="C208" s="467"/>
      <c r="D208" s="467"/>
      <c r="E208" s="457">
        <f t="shared" si="10"/>
        <v>0</v>
      </c>
      <c r="F208" s="467">
        <v>13092</v>
      </c>
      <c r="G208" s="469"/>
      <c r="H208" s="469" t="s">
        <v>1232</v>
      </c>
      <c r="I208" s="467">
        <v>1600</v>
      </c>
      <c r="J208" s="469" t="s">
        <v>1235</v>
      </c>
      <c r="K208" s="469">
        <v>13092</v>
      </c>
      <c r="L208" s="469" t="s">
        <v>1149</v>
      </c>
      <c r="M208" s="469" t="s">
        <v>1147</v>
      </c>
      <c r="N208" s="469">
        <v>18550</v>
      </c>
      <c r="O208" s="469"/>
      <c r="P208" s="467"/>
      <c r="Q208" s="441">
        <v>13092</v>
      </c>
      <c r="R208" s="455">
        <f t="shared" si="9"/>
        <v>0</v>
      </c>
      <c r="T208" t="s">
        <v>1152</v>
      </c>
      <c r="U208">
        <v>3450</v>
      </c>
      <c r="W208" s="475">
        <f t="shared" si="11"/>
        <v>9642</v>
      </c>
      <c r="Z208" t="s">
        <v>1235</v>
      </c>
      <c r="AA208">
        <v>13092</v>
      </c>
    </row>
    <row r="209" spans="1:28" ht="26.1" customHeight="1">
      <c r="A209" s="477" t="s">
        <v>1236</v>
      </c>
      <c r="B209" s="466" t="e">
        <f>表4!#REF!</f>
        <v>#REF!</v>
      </c>
      <c r="C209" s="467">
        <v>222</v>
      </c>
      <c r="D209" s="467"/>
      <c r="E209" s="457" t="e">
        <f t="shared" si="10"/>
        <v>#REF!</v>
      </c>
      <c r="F209" s="467">
        <v>1050</v>
      </c>
      <c r="G209" s="469"/>
      <c r="H209" s="469" t="s">
        <v>1237</v>
      </c>
      <c r="I209" s="467">
        <v>893.3</v>
      </c>
      <c r="J209" s="469" t="s">
        <v>1236</v>
      </c>
      <c r="K209" s="469">
        <v>1050</v>
      </c>
      <c r="L209" s="469"/>
      <c r="M209" s="469" t="s">
        <v>962</v>
      </c>
      <c r="N209" s="469">
        <v>10500</v>
      </c>
      <c r="O209" s="469"/>
      <c r="P209" s="467"/>
      <c r="Q209" s="441">
        <v>4300</v>
      </c>
      <c r="R209" s="455" t="e">
        <f t="shared" si="9"/>
        <v>#REF!</v>
      </c>
      <c r="T209" t="s">
        <v>1238</v>
      </c>
      <c r="U209">
        <v>2400</v>
      </c>
      <c r="W209" s="475" t="e">
        <f t="shared" si="11"/>
        <v>#REF!</v>
      </c>
      <c r="Y209" t="s">
        <v>1239</v>
      </c>
      <c r="Z209" t="s">
        <v>1236</v>
      </c>
      <c r="AA209">
        <v>4300</v>
      </c>
      <c r="AB209">
        <v>1.01176470588235</v>
      </c>
    </row>
    <row r="210" spans="1:28" ht="26.1" customHeight="1">
      <c r="A210" s="477" t="s">
        <v>1240</v>
      </c>
      <c r="B210" s="466" t="e">
        <f>表4!#REF!</f>
        <v>#REF!</v>
      </c>
      <c r="C210" s="467">
        <v>229</v>
      </c>
      <c r="D210" s="467"/>
      <c r="E210" s="457" t="e">
        <f t="shared" si="10"/>
        <v>#REF!</v>
      </c>
      <c r="F210" s="467">
        <v>287328</v>
      </c>
      <c r="G210" s="469" t="s">
        <v>1149</v>
      </c>
      <c r="H210" s="469" t="s">
        <v>1147</v>
      </c>
      <c r="I210" s="467">
        <v>18550</v>
      </c>
      <c r="J210" s="469" t="s">
        <v>1240</v>
      </c>
      <c r="K210" s="469">
        <v>287328</v>
      </c>
      <c r="L210" s="469"/>
      <c r="M210" s="469" t="s">
        <v>1152</v>
      </c>
      <c r="N210" s="469">
        <v>3450</v>
      </c>
      <c r="O210" s="469"/>
      <c r="P210" s="467"/>
      <c r="Q210" s="441">
        <v>759882.36540000001</v>
      </c>
      <c r="R210" s="455" t="e">
        <f t="shared" si="9"/>
        <v>#REF!</v>
      </c>
      <c r="T210" t="s">
        <v>1072</v>
      </c>
      <c r="U210">
        <v>2200</v>
      </c>
      <c r="W210" s="475" t="e">
        <f t="shared" si="11"/>
        <v>#REF!</v>
      </c>
      <c r="Y210" t="s">
        <v>1241</v>
      </c>
      <c r="Z210" t="s">
        <v>1240</v>
      </c>
      <c r="AA210">
        <v>759882.36540000001</v>
      </c>
      <c r="AB210">
        <v>2.2268400125578101</v>
      </c>
    </row>
    <row r="211" spans="1:28" ht="26.1" customHeight="1">
      <c r="A211" s="462" t="s">
        <v>1207</v>
      </c>
      <c r="B211" s="472">
        <v>107531</v>
      </c>
      <c r="C211" s="467"/>
      <c r="D211" s="467"/>
      <c r="E211" s="457">
        <f t="shared" si="10"/>
        <v>0</v>
      </c>
      <c r="F211" s="467">
        <v>107531</v>
      </c>
      <c r="G211" s="469"/>
      <c r="H211" s="469" t="s">
        <v>962</v>
      </c>
      <c r="I211" s="467">
        <v>10500</v>
      </c>
      <c r="J211" s="469" t="s">
        <v>1207</v>
      </c>
      <c r="K211" s="469">
        <v>107531</v>
      </c>
      <c r="L211" s="469"/>
      <c r="M211" s="469" t="s">
        <v>1238</v>
      </c>
      <c r="N211" s="469">
        <v>2400</v>
      </c>
      <c r="O211" s="469"/>
      <c r="P211" s="467"/>
      <c r="Q211" s="441">
        <v>107531</v>
      </c>
      <c r="R211" s="455">
        <f t="shared" si="9"/>
        <v>0</v>
      </c>
      <c r="S211" t="s">
        <v>1156</v>
      </c>
      <c r="T211" t="s">
        <v>1155</v>
      </c>
      <c r="U211">
        <v>3464582.5049999999</v>
      </c>
      <c r="V211">
        <v>1.8406008675752099</v>
      </c>
      <c r="W211" s="475">
        <f t="shared" si="11"/>
        <v>-3357051.5049999999</v>
      </c>
      <c r="Z211" t="s">
        <v>967</v>
      </c>
      <c r="AA211">
        <v>107531</v>
      </c>
    </row>
    <row r="212" spans="1:28" ht="26.1" customHeight="1">
      <c r="A212" s="479" t="s">
        <v>1242</v>
      </c>
      <c r="B212" s="474">
        <v>50000</v>
      </c>
      <c r="C212" s="467"/>
      <c r="D212" s="467"/>
      <c r="E212" s="457">
        <f t="shared" si="10"/>
        <v>0</v>
      </c>
      <c r="F212" s="467">
        <v>50000</v>
      </c>
      <c r="G212" s="469"/>
      <c r="H212" s="469" t="s">
        <v>1152</v>
      </c>
      <c r="I212" s="467">
        <v>3450</v>
      </c>
      <c r="J212" s="469" t="s">
        <v>1242</v>
      </c>
      <c r="K212" s="469">
        <v>50000</v>
      </c>
      <c r="L212" s="469"/>
      <c r="M212" s="469" t="s">
        <v>1072</v>
      </c>
      <c r="N212" s="469">
        <v>2200</v>
      </c>
      <c r="O212" s="469"/>
      <c r="P212" s="467"/>
      <c r="Q212" s="441">
        <v>50000</v>
      </c>
      <c r="R212" s="455">
        <f t="shared" si="9"/>
        <v>0</v>
      </c>
      <c r="T212" t="s">
        <v>1072</v>
      </c>
      <c r="U212">
        <v>2080138.19</v>
      </c>
      <c r="W212" s="475">
        <f t="shared" si="11"/>
        <v>-2030138.19</v>
      </c>
      <c r="Z212" t="s">
        <v>1242</v>
      </c>
      <c r="AA212">
        <v>50000</v>
      </c>
    </row>
    <row r="213" spans="1:28" ht="26.1" customHeight="1">
      <c r="A213" s="476" t="s">
        <v>968</v>
      </c>
      <c r="B213" s="466">
        <v>16593</v>
      </c>
      <c r="C213" s="467"/>
      <c r="D213" s="467"/>
      <c r="E213" s="457">
        <f t="shared" si="10"/>
        <v>0</v>
      </c>
      <c r="F213" s="467">
        <v>16593</v>
      </c>
      <c r="G213" s="469"/>
      <c r="H213" s="469" t="s">
        <v>1238</v>
      </c>
      <c r="I213" s="467">
        <v>2400</v>
      </c>
      <c r="J213" s="469" t="s">
        <v>968</v>
      </c>
      <c r="K213" s="469">
        <v>16593</v>
      </c>
      <c r="L213" s="469" t="s">
        <v>1156</v>
      </c>
      <c r="M213" s="469" t="s">
        <v>1155</v>
      </c>
      <c r="N213" s="469">
        <v>3467538.5350000001</v>
      </c>
      <c r="O213" s="469"/>
      <c r="P213" s="467"/>
      <c r="Q213" s="441">
        <v>16593</v>
      </c>
      <c r="R213" s="455">
        <f t="shared" si="9"/>
        <v>0</v>
      </c>
      <c r="T213" t="s">
        <v>1158</v>
      </c>
      <c r="U213">
        <v>207836</v>
      </c>
      <c r="W213" s="475">
        <f t="shared" si="11"/>
        <v>-191243</v>
      </c>
      <c r="Z213" t="s">
        <v>968</v>
      </c>
      <c r="AA213">
        <v>16593</v>
      </c>
    </row>
    <row r="214" spans="1:28" ht="26.1" customHeight="1">
      <c r="A214" s="476" t="s">
        <v>1243</v>
      </c>
      <c r="B214" s="466">
        <v>5000</v>
      </c>
      <c r="C214" s="467"/>
      <c r="D214" s="467"/>
      <c r="E214" s="457">
        <f t="shared" si="10"/>
        <v>0</v>
      </c>
      <c r="F214" s="467">
        <v>5000</v>
      </c>
      <c r="G214" s="469"/>
      <c r="H214" s="469" t="s">
        <v>1072</v>
      </c>
      <c r="I214" s="467">
        <v>2200</v>
      </c>
      <c r="J214" s="469" t="s">
        <v>1243</v>
      </c>
      <c r="K214" s="469">
        <v>5000</v>
      </c>
      <c r="L214" s="469"/>
      <c r="M214" s="469" t="s">
        <v>1072</v>
      </c>
      <c r="N214" s="469">
        <v>2080138.19</v>
      </c>
      <c r="O214" s="469"/>
      <c r="P214" s="467"/>
      <c r="Q214" s="441">
        <v>5000</v>
      </c>
      <c r="R214" s="455">
        <f t="shared" si="9"/>
        <v>0</v>
      </c>
      <c r="T214" t="s">
        <v>1160</v>
      </c>
      <c r="U214">
        <v>182792.88</v>
      </c>
      <c r="W214" s="475">
        <f t="shared" si="11"/>
        <v>-177792.88</v>
      </c>
      <c r="Z214" t="s">
        <v>1243</v>
      </c>
      <c r="AA214">
        <v>5000</v>
      </c>
    </row>
    <row r="215" spans="1:28" ht="26.1" customHeight="1">
      <c r="A215" s="476" t="s">
        <v>1244</v>
      </c>
      <c r="B215" s="466">
        <v>2000</v>
      </c>
      <c r="C215" s="467"/>
      <c r="D215" s="467"/>
      <c r="E215" s="457">
        <f t="shared" si="10"/>
        <v>0</v>
      </c>
      <c r="F215" s="467">
        <v>2000</v>
      </c>
      <c r="G215" s="469" t="s">
        <v>1156</v>
      </c>
      <c r="H215" s="469" t="s">
        <v>1155</v>
      </c>
      <c r="I215" s="467">
        <v>3452669.2549999999</v>
      </c>
      <c r="J215" s="469" t="s">
        <v>1244</v>
      </c>
      <c r="K215" s="469">
        <v>2000</v>
      </c>
      <c r="L215" s="469"/>
      <c r="M215" s="469" t="s">
        <v>1158</v>
      </c>
      <c r="N215" s="469">
        <v>207836</v>
      </c>
      <c r="O215" s="469"/>
      <c r="P215" s="467"/>
      <c r="Q215" s="441">
        <v>2000</v>
      </c>
      <c r="R215" s="455">
        <f t="shared" si="9"/>
        <v>0</v>
      </c>
      <c r="T215" t="s">
        <v>1162</v>
      </c>
      <c r="U215">
        <v>143400</v>
      </c>
      <c r="W215" s="475">
        <f t="shared" si="11"/>
        <v>-141400</v>
      </c>
      <c r="Z215" t="s">
        <v>1244</v>
      </c>
      <c r="AA215">
        <v>2000</v>
      </c>
    </row>
    <row r="216" spans="1:28" ht="26.1" customHeight="1">
      <c r="A216" s="476" t="s">
        <v>1245</v>
      </c>
      <c r="B216" s="466">
        <v>400</v>
      </c>
      <c r="C216" s="467"/>
      <c r="D216" s="467"/>
      <c r="E216" s="457">
        <f t="shared" si="10"/>
        <v>0</v>
      </c>
      <c r="F216" s="467">
        <v>400</v>
      </c>
      <c r="G216" s="469"/>
      <c r="H216" s="469" t="s">
        <v>1072</v>
      </c>
      <c r="I216" s="467">
        <v>2065268.91</v>
      </c>
      <c r="J216" s="469" t="s">
        <v>1245</v>
      </c>
      <c r="K216" s="469">
        <v>400</v>
      </c>
      <c r="L216" s="469"/>
      <c r="M216" s="469" t="s">
        <v>1160</v>
      </c>
      <c r="N216" s="469">
        <v>181135.66</v>
      </c>
      <c r="O216" s="469"/>
      <c r="P216" s="467"/>
      <c r="Q216" s="441">
        <v>400</v>
      </c>
      <c r="R216" s="455">
        <f t="shared" si="9"/>
        <v>0</v>
      </c>
      <c r="T216" t="s">
        <v>1246</v>
      </c>
      <c r="U216">
        <v>118068.64</v>
      </c>
      <c r="W216" s="475">
        <f t="shared" si="11"/>
        <v>-117668.64</v>
      </c>
      <c r="Z216" t="s">
        <v>1245</v>
      </c>
      <c r="AA216">
        <v>400</v>
      </c>
    </row>
    <row r="217" spans="1:28" ht="26.1" customHeight="1">
      <c r="A217" s="483" t="s">
        <v>1247</v>
      </c>
      <c r="B217" s="484">
        <v>1516164</v>
      </c>
      <c r="C217" s="485"/>
      <c r="D217" s="485"/>
      <c r="E217" s="457">
        <f t="shared" si="10"/>
        <v>0</v>
      </c>
      <c r="F217" s="485">
        <v>1516164</v>
      </c>
      <c r="G217" s="469"/>
      <c r="H217" s="469" t="s">
        <v>1248</v>
      </c>
      <c r="I217" s="467">
        <v>257977</v>
      </c>
      <c r="J217" s="486" t="s">
        <v>1247</v>
      </c>
      <c r="K217" s="486">
        <v>1516164</v>
      </c>
      <c r="L217" s="486"/>
      <c r="M217" s="486" t="s">
        <v>1162</v>
      </c>
      <c r="N217" s="486">
        <v>143400</v>
      </c>
      <c r="O217" s="486"/>
      <c r="P217" s="485"/>
      <c r="Q217" s="455">
        <v>1516164</v>
      </c>
      <c r="R217" s="455">
        <f t="shared" si="9"/>
        <v>0</v>
      </c>
      <c r="T217" s="475" t="s">
        <v>1249</v>
      </c>
      <c r="U217" s="475">
        <v>105068</v>
      </c>
      <c r="W217" s="475">
        <f t="shared" si="11"/>
        <v>1411096</v>
      </c>
      <c r="Y217" s="475" t="s">
        <v>1250</v>
      </c>
      <c r="Z217" s="475" t="s">
        <v>1251</v>
      </c>
      <c r="AA217" s="475">
        <v>1516164</v>
      </c>
      <c r="AB217" s="475">
        <v>0.84114834287844698</v>
      </c>
    </row>
    <row r="218" spans="1:28" ht="26.1" customHeight="1">
      <c r="A218" s="477" t="s">
        <v>1252</v>
      </c>
      <c r="B218" s="466">
        <v>1372838</v>
      </c>
      <c r="C218" s="467"/>
      <c r="D218" s="467"/>
      <c r="E218" s="457">
        <f t="shared" si="10"/>
        <v>0</v>
      </c>
      <c r="F218" s="467">
        <v>1372838</v>
      </c>
      <c r="G218" s="486"/>
      <c r="H218" s="486" t="s">
        <v>1158</v>
      </c>
      <c r="I218" s="485">
        <v>207836</v>
      </c>
      <c r="J218" s="469" t="s">
        <v>1252</v>
      </c>
      <c r="K218" s="469">
        <v>1372838</v>
      </c>
      <c r="L218" s="469"/>
      <c r="M218" s="469" t="s">
        <v>1246</v>
      </c>
      <c r="N218" s="469">
        <v>118068.64</v>
      </c>
      <c r="O218" s="469"/>
      <c r="P218" s="467"/>
      <c r="Q218" s="441">
        <v>1372838</v>
      </c>
      <c r="R218" s="455">
        <f t="shared" si="9"/>
        <v>0</v>
      </c>
      <c r="T218" t="s">
        <v>1253</v>
      </c>
      <c r="U218">
        <v>50281</v>
      </c>
      <c r="W218" s="475">
        <f t="shared" si="11"/>
        <v>1322557</v>
      </c>
      <c r="Y218" t="s">
        <v>1254</v>
      </c>
      <c r="Z218" t="s">
        <v>1252</v>
      </c>
      <c r="AA218">
        <v>1372838</v>
      </c>
      <c r="AB218">
        <v>0.80559086177293104</v>
      </c>
    </row>
    <row r="219" spans="1:28" ht="26.1" customHeight="1">
      <c r="A219" s="477" t="s">
        <v>1255</v>
      </c>
      <c r="B219" s="466">
        <v>143326</v>
      </c>
      <c r="C219" s="467"/>
      <c r="D219" s="467"/>
      <c r="E219" s="457">
        <f t="shared" si="10"/>
        <v>0</v>
      </c>
      <c r="F219" s="467">
        <v>143326</v>
      </c>
      <c r="G219" s="469"/>
      <c r="H219" s="469" t="s">
        <v>1160</v>
      </c>
      <c r="I219" s="467">
        <v>181135.66</v>
      </c>
      <c r="J219" s="469" t="s">
        <v>1255</v>
      </c>
      <c r="K219" s="469">
        <v>143326</v>
      </c>
      <c r="L219" s="469"/>
      <c r="M219" s="469" t="s">
        <v>1249</v>
      </c>
      <c r="N219" s="469">
        <v>101036</v>
      </c>
      <c r="O219" s="469"/>
      <c r="P219" s="467"/>
      <c r="Q219" s="441">
        <v>143326</v>
      </c>
      <c r="R219" s="455">
        <f t="shared" si="9"/>
        <v>0</v>
      </c>
      <c r="T219" t="s">
        <v>967</v>
      </c>
      <c r="U219">
        <v>40936.949999999997</v>
      </c>
      <c r="W219" s="475">
        <f t="shared" si="11"/>
        <v>102389.05</v>
      </c>
      <c r="Y219" t="s">
        <v>1256</v>
      </c>
      <c r="Z219" t="s">
        <v>1255</v>
      </c>
      <c r="AA219">
        <v>143326</v>
      </c>
      <c r="AB219">
        <v>1.4572314574754699</v>
      </c>
    </row>
    <row r="220" spans="1:28" ht="33" customHeight="1">
      <c r="A220" s="487" t="s">
        <v>337</v>
      </c>
      <c r="B220" s="487"/>
      <c r="C220" s="488"/>
      <c r="D220" s="488"/>
      <c r="E220" s="457">
        <f t="shared" si="10"/>
        <v>0</v>
      </c>
      <c r="F220" s="488"/>
      <c r="G220" s="469"/>
      <c r="H220" s="469" t="s">
        <v>1162</v>
      </c>
      <c r="I220" s="467">
        <v>143400</v>
      </c>
      <c r="J220" s="488"/>
      <c r="K220" s="488"/>
      <c r="L220" s="488"/>
      <c r="M220" s="491" t="s">
        <v>1253</v>
      </c>
      <c r="N220" s="488">
        <v>50281</v>
      </c>
      <c r="O220" s="488"/>
      <c r="P220" s="488"/>
      <c r="R220" s="455">
        <f t="shared" si="9"/>
        <v>0</v>
      </c>
      <c r="T220" t="s">
        <v>1257</v>
      </c>
      <c r="U220">
        <v>35933</v>
      </c>
      <c r="W220" s="475">
        <f t="shared" si="11"/>
        <v>-35933</v>
      </c>
    </row>
    <row r="221" spans="1:28" ht="51" customHeight="1">
      <c r="A221" s="692" t="s">
        <v>1258</v>
      </c>
      <c r="B221" s="692"/>
      <c r="C221" s="489"/>
      <c r="D221" s="489"/>
      <c r="E221" s="457">
        <f t="shared" si="10"/>
        <v>0</v>
      </c>
      <c r="F221" s="489"/>
      <c r="G221" s="490"/>
      <c r="H221" s="490" t="s">
        <v>1246</v>
      </c>
      <c r="I221" s="488">
        <v>118068.64</v>
      </c>
      <c r="J221" s="489"/>
      <c r="K221" s="489"/>
      <c r="L221" s="489"/>
      <c r="M221" s="489" t="s">
        <v>967</v>
      </c>
      <c r="N221" s="489">
        <v>37430</v>
      </c>
      <c r="O221" s="489"/>
      <c r="P221" s="489"/>
      <c r="R221" s="455">
        <f t="shared" si="9"/>
        <v>0</v>
      </c>
      <c r="T221" t="s">
        <v>1259</v>
      </c>
      <c r="U221">
        <v>21691.275000000001</v>
      </c>
      <c r="W221" s="475">
        <f t="shared" si="11"/>
        <v>-21691.275000000001</v>
      </c>
    </row>
    <row r="222" spans="1:28" ht="24.95" customHeight="1">
      <c r="A222" s="692" t="s">
        <v>1260</v>
      </c>
      <c r="B222" s="692"/>
      <c r="C222" s="489"/>
      <c r="D222" s="489"/>
      <c r="E222" s="457">
        <f t="shared" si="10"/>
        <v>0</v>
      </c>
      <c r="F222" s="489"/>
      <c r="G222" s="489"/>
      <c r="H222" s="489" t="s">
        <v>1249</v>
      </c>
      <c r="I222" s="489">
        <v>101036</v>
      </c>
      <c r="J222" s="489"/>
      <c r="K222" s="489"/>
      <c r="L222" s="489"/>
      <c r="M222" s="489" t="s">
        <v>1257</v>
      </c>
      <c r="N222" s="489">
        <v>35933</v>
      </c>
      <c r="O222" s="489"/>
      <c r="P222" s="489"/>
      <c r="R222" s="455">
        <f t="shared" si="9"/>
        <v>0</v>
      </c>
      <c r="T222" t="s">
        <v>1261</v>
      </c>
      <c r="U222">
        <v>21201</v>
      </c>
      <c r="W222" s="475">
        <f t="shared" si="11"/>
        <v>-21201</v>
      </c>
    </row>
    <row r="223" spans="1:28" ht="71.25">
      <c r="G223" s="489"/>
      <c r="H223" s="489" t="s">
        <v>1253</v>
      </c>
      <c r="I223" s="489">
        <v>50281</v>
      </c>
      <c r="M223" s="441" t="s">
        <v>1259</v>
      </c>
      <c r="N223" s="441">
        <v>21691.275000000001</v>
      </c>
      <c r="T223" t="s">
        <v>1262</v>
      </c>
      <c r="U223">
        <v>19500</v>
      </c>
      <c r="W223" s="475">
        <f t="shared" si="11"/>
        <v>-19500</v>
      </c>
    </row>
    <row r="224" spans="1:28">
      <c r="H224" s="442" t="s">
        <v>1263</v>
      </c>
      <c r="I224" s="441">
        <v>48208.39</v>
      </c>
      <c r="M224" s="441" t="s">
        <v>1261</v>
      </c>
      <c r="N224" s="441">
        <v>21201</v>
      </c>
      <c r="T224" t="s">
        <v>1167</v>
      </c>
      <c r="U224">
        <v>18861</v>
      </c>
      <c r="W224" s="475">
        <f t="shared" si="11"/>
        <v>-18861</v>
      </c>
    </row>
    <row r="225" spans="8:23">
      <c r="H225" s="442" t="s">
        <v>967</v>
      </c>
      <c r="I225" s="441">
        <v>37430</v>
      </c>
      <c r="M225" s="441" t="s">
        <v>1262</v>
      </c>
      <c r="N225" s="441">
        <v>19500</v>
      </c>
      <c r="T225" t="s">
        <v>1264</v>
      </c>
      <c r="U225">
        <v>18270.939999999999</v>
      </c>
      <c r="W225" s="475">
        <f t="shared" si="11"/>
        <v>-18270.939999999999</v>
      </c>
    </row>
    <row r="226" spans="8:23">
      <c r="H226" s="442" t="s">
        <v>1257</v>
      </c>
      <c r="I226" s="441">
        <v>35933</v>
      </c>
      <c r="M226" s="441" t="s">
        <v>1167</v>
      </c>
      <c r="N226" s="441">
        <v>18861</v>
      </c>
      <c r="T226" t="s">
        <v>1168</v>
      </c>
      <c r="U226">
        <v>17895</v>
      </c>
      <c r="W226" s="475">
        <f t="shared" si="11"/>
        <v>-17895</v>
      </c>
    </row>
    <row r="227" spans="8:23">
      <c r="H227" s="442" t="s">
        <v>1259</v>
      </c>
      <c r="I227" s="441">
        <v>21691.275000000001</v>
      </c>
      <c r="M227" s="441" t="s">
        <v>1264</v>
      </c>
      <c r="N227" s="441">
        <v>18270.939999999999</v>
      </c>
      <c r="T227" t="s">
        <v>968</v>
      </c>
      <c r="U227">
        <v>11250</v>
      </c>
      <c r="W227" s="475">
        <f t="shared" si="11"/>
        <v>-11250</v>
      </c>
    </row>
    <row r="228" spans="8:23">
      <c r="H228" s="442" t="s">
        <v>1261</v>
      </c>
      <c r="I228" s="441">
        <v>21201</v>
      </c>
      <c r="M228" s="441" t="s">
        <v>1168</v>
      </c>
      <c r="N228" s="441">
        <v>17895</v>
      </c>
      <c r="T228" t="s">
        <v>1171</v>
      </c>
      <c r="U228">
        <v>8604.33</v>
      </c>
      <c r="W228" s="475">
        <f t="shared" si="11"/>
        <v>-8604.33</v>
      </c>
    </row>
    <row r="229" spans="8:23">
      <c r="H229" s="442" t="s">
        <v>1262</v>
      </c>
      <c r="I229" s="441">
        <v>19500</v>
      </c>
      <c r="M229" s="441" t="s">
        <v>1265</v>
      </c>
      <c r="N229" s="441">
        <v>12154</v>
      </c>
      <c r="T229" t="s">
        <v>1173</v>
      </c>
      <c r="U229">
        <v>8000</v>
      </c>
      <c r="W229" s="475">
        <f t="shared" si="11"/>
        <v>-8000</v>
      </c>
    </row>
    <row r="230" spans="8:23">
      <c r="H230" s="442" t="s">
        <v>1167</v>
      </c>
      <c r="I230" s="441">
        <v>18861</v>
      </c>
      <c r="M230" s="441" t="s">
        <v>968</v>
      </c>
      <c r="N230" s="441">
        <v>11250</v>
      </c>
      <c r="T230" t="s">
        <v>1266</v>
      </c>
      <c r="U230">
        <v>7496</v>
      </c>
      <c r="W230" s="475">
        <f t="shared" si="11"/>
        <v>-7496</v>
      </c>
    </row>
    <row r="231" spans="8:23">
      <c r="H231" s="442" t="s">
        <v>1264</v>
      </c>
      <c r="I231" s="441">
        <v>18270.939999999999</v>
      </c>
      <c r="M231" s="441" t="s">
        <v>1171</v>
      </c>
      <c r="N231" s="441">
        <v>8604.33</v>
      </c>
      <c r="T231" t="s">
        <v>1267</v>
      </c>
      <c r="U231">
        <v>5000</v>
      </c>
      <c r="W231" s="475">
        <f t="shared" si="11"/>
        <v>-5000</v>
      </c>
    </row>
    <row r="232" spans="8:23">
      <c r="H232" s="442" t="s">
        <v>1168</v>
      </c>
      <c r="I232" s="441">
        <v>17895</v>
      </c>
      <c r="M232" s="441" t="s">
        <v>1173</v>
      </c>
      <c r="N232" s="441">
        <v>8000</v>
      </c>
      <c r="T232" t="s">
        <v>1268</v>
      </c>
      <c r="U232">
        <v>4500</v>
      </c>
      <c r="W232" s="475">
        <f t="shared" si="11"/>
        <v>-4500</v>
      </c>
    </row>
    <row r="233" spans="8:23">
      <c r="H233" s="442" t="s">
        <v>1265</v>
      </c>
      <c r="I233" s="441">
        <v>12154</v>
      </c>
      <c r="M233" s="441" t="s">
        <v>1266</v>
      </c>
      <c r="N233" s="441">
        <v>7496</v>
      </c>
      <c r="T233" t="s">
        <v>962</v>
      </c>
      <c r="U233">
        <v>4400</v>
      </c>
      <c r="W233" s="475">
        <f t="shared" si="11"/>
        <v>-4400</v>
      </c>
    </row>
    <row r="234" spans="8:23">
      <c r="H234" s="442" t="s">
        <v>968</v>
      </c>
      <c r="I234" s="441">
        <v>11250</v>
      </c>
      <c r="M234" s="441" t="s">
        <v>1267</v>
      </c>
      <c r="N234" s="441">
        <v>5000</v>
      </c>
      <c r="T234" t="s">
        <v>1176</v>
      </c>
      <c r="U234">
        <v>3850</v>
      </c>
      <c r="W234" s="475">
        <f t="shared" si="11"/>
        <v>-3850</v>
      </c>
    </row>
    <row r="235" spans="8:23">
      <c r="H235" s="442" t="s">
        <v>1171</v>
      </c>
      <c r="I235" s="441">
        <v>8604.33</v>
      </c>
      <c r="M235" s="441" t="s">
        <v>1268</v>
      </c>
      <c r="N235" s="441">
        <v>4500</v>
      </c>
      <c r="T235" t="s">
        <v>1178</v>
      </c>
      <c r="U235">
        <v>3358</v>
      </c>
      <c r="W235" s="475">
        <f t="shared" si="11"/>
        <v>-3358</v>
      </c>
    </row>
    <row r="236" spans="8:23">
      <c r="H236" s="442" t="s">
        <v>1173</v>
      </c>
      <c r="I236" s="441">
        <v>8000</v>
      </c>
      <c r="M236" s="441" t="s">
        <v>962</v>
      </c>
      <c r="N236" s="441">
        <v>4400</v>
      </c>
      <c r="T236" t="s">
        <v>1269</v>
      </c>
      <c r="U236">
        <v>3074</v>
      </c>
      <c r="W236" s="475">
        <f t="shared" si="11"/>
        <v>-3074</v>
      </c>
    </row>
    <row r="237" spans="8:23">
      <c r="H237" s="442" t="s">
        <v>1266</v>
      </c>
      <c r="I237" s="441">
        <v>7496</v>
      </c>
      <c r="M237" s="441" t="s">
        <v>1176</v>
      </c>
      <c r="N237" s="441">
        <v>3850</v>
      </c>
      <c r="T237" t="s">
        <v>1181</v>
      </c>
      <c r="U237">
        <v>3000</v>
      </c>
      <c r="W237" s="475">
        <f t="shared" si="11"/>
        <v>-3000</v>
      </c>
    </row>
    <row r="238" spans="8:23">
      <c r="H238" s="442" t="s">
        <v>1267</v>
      </c>
      <c r="I238" s="441">
        <v>5000</v>
      </c>
      <c r="M238" s="441" t="s">
        <v>1178</v>
      </c>
      <c r="N238" s="441">
        <v>3358</v>
      </c>
      <c r="T238" t="s">
        <v>1270</v>
      </c>
      <c r="U238">
        <v>2000</v>
      </c>
      <c r="W238" s="475">
        <f t="shared" si="11"/>
        <v>-2000</v>
      </c>
    </row>
    <row r="239" spans="8:23">
      <c r="H239" s="442" t="s">
        <v>1268</v>
      </c>
      <c r="I239" s="441">
        <v>4500</v>
      </c>
      <c r="M239" s="441" t="s">
        <v>1269</v>
      </c>
      <c r="N239" s="441">
        <v>3074</v>
      </c>
      <c r="T239" t="s">
        <v>1271</v>
      </c>
      <c r="U239">
        <v>1600</v>
      </c>
      <c r="W239" s="475">
        <f t="shared" si="11"/>
        <v>-1600</v>
      </c>
    </row>
    <row r="240" spans="8:23">
      <c r="H240" s="442" t="s">
        <v>962</v>
      </c>
      <c r="I240" s="441">
        <v>4400</v>
      </c>
      <c r="M240" s="441" t="s">
        <v>1181</v>
      </c>
      <c r="N240" s="441">
        <v>3000</v>
      </c>
      <c r="T240" t="s">
        <v>1184</v>
      </c>
      <c r="U240">
        <v>1500</v>
      </c>
      <c r="W240" s="475">
        <f t="shared" si="11"/>
        <v>-1500</v>
      </c>
    </row>
    <row r="241" spans="8:23">
      <c r="H241" s="442" t="s">
        <v>1176</v>
      </c>
      <c r="I241" s="441">
        <v>3850</v>
      </c>
      <c r="M241" s="441" t="s">
        <v>1270</v>
      </c>
      <c r="N241" s="441">
        <v>2000</v>
      </c>
      <c r="T241" t="s">
        <v>1272</v>
      </c>
      <c r="U241">
        <v>1384.2</v>
      </c>
      <c r="W241" s="475">
        <f t="shared" si="11"/>
        <v>-1384.2</v>
      </c>
    </row>
    <row r="242" spans="8:23">
      <c r="H242" s="442" t="s">
        <v>1178</v>
      </c>
      <c r="I242" s="441">
        <v>3358</v>
      </c>
      <c r="M242" s="441" t="s">
        <v>1271</v>
      </c>
      <c r="N242" s="441">
        <v>1600</v>
      </c>
      <c r="T242" t="s">
        <v>1186</v>
      </c>
      <c r="U242">
        <v>1000</v>
      </c>
      <c r="W242" s="475">
        <f t="shared" si="11"/>
        <v>-1000</v>
      </c>
    </row>
    <row r="243" spans="8:23">
      <c r="H243" s="442" t="s">
        <v>1269</v>
      </c>
      <c r="I243" s="441">
        <v>3074</v>
      </c>
      <c r="M243" s="441" t="s">
        <v>1184</v>
      </c>
      <c r="N243" s="441">
        <v>1500</v>
      </c>
      <c r="T243" t="s">
        <v>1273</v>
      </c>
      <c r="U243">
        <v>850</v>
      </c>
      <c r="W243" s="475">
        <f t="shared" si="11"/>
        <v>-850</v>
      </c>
    </row>
    <row r="244" spans="8:23">
      <c r="H244" s="442" t="s">
        <v>1181</v>
      </c>
      <c r="I244" s="441">
        <v>3000</v>
      </c>
      <c r="M244" s="441" t="s">
        <v>1272</v>
      </c>
      <c r="N244" s="441">
        <v>1382.4</v>
      </c>
      <c r="T244" t="s">
        <v>1274</v>
      </c>
      <c r="U244">
        <v>835</v>
      </c>
      <c r="W244" s="475">
        <f t="shared" si="11"/>
        <v>-835</v>
      </c>
    </row>
    <row r="245" spans="8:23">
      <c r="H245" s="442" t="s">
        <v>1275</v>
      </c>
      <c r="I245" s="441">
        <v>2000</v>
      </c>
      <c r="M245" s="441" t="s">
        <v>1186</v>
      </c>
      <c r="N245" s="441">
        <v>1000</v>
      </c>
      <c r="T245" t="s">
        <v>1187</v>
      </c>
      <c r="U245">
        <v>750</v>
      </c>
      <c r="W245" s="475">
        <f t="shared" si="11"/>
        <v>-750</v>
      </c>
    </row>
    <row r="246" spans="8:23">
      <c r="H246" s="442" t="s">
        <v>1270</v>
      </c>
      <c r="I246" s="441">
        <v>2000</v>
      </c>
      <c r="M246" s="441" t="s">
        <v>1273</v>
      </c>
      <c r="N246" s="441">
        <v>850</v>
      </c>
      <c r="T246" t="s">
        <v>1188</v>
      </c>
      <c r="U246">
        <v>522.75</v>
      </c>
      <c r="W246" s="475">
        <f t="shared" si="11"/>
        <v>-522.75</v>
      </c>
    </row>
    <row r="247" spans="8:23">
      <c r="H247" s="442" t="s">
        <v>1271</v>
      </c>
      <c r="I247" s="441">
        <v>1600</v>
      </c>
      <c r="M247" s="441" t="s">
        <v>1274</v>
      </c>
      <c r="N247" s="441">
        <v>835</v>
      </c>
      <c r="T247" t="s">
        <v>1276</v>
      </c>
      <c r="U247">
        <v>500</v>
      </c>
      <c r="W247" s="475">
        <f t="shared" si="11"/>
        <v>-500</v>
      </c>
    </row>
    <row r="248" spans="8:23">
      <c r="H248" s="442" t="s">
        <v>1184</v>
      </c>
      <c r="I248" s="441">
        <v>1500</v>
      </c>
      <c r="M248" s="441" t="s">
        <v>1187</v>
      </c>
      <c r="N248" s="441">
        <v>750</v>
      </c>
      <c r="T248" t="s">
        <v>1189</v>
      </c>
      <c r="U248">
        <v>440</v>
      </c>
      <c r="W248" s="475">
        <f t="shared" si="11"/>
        <v>-440</v>
      </c>
    </row>
    <row r="249" spans="8:23">
      <c r="H249" s="442" t="s">
        <v>1272</v>
      </c>
      <c r="I249" s="441">
        <v>1382.4</v>
      </c>
      <c r="M249" s="441" t="s">
        <v>1188</v>
      </c>
      <c r="N249" s="441">
        <v>522.75</v>
      </c>
      <c r="T249" t="s">
        <v>1191</v>
      </c>
      <c r="U249">
        <v>300</v>
      </c>
      <c r="W249" s="475">
        <f t="shared" si="11"/>
        <v>-300</v>
      </c>
    </row>
    <row r="250" spans="8:23">
      <c r="H250" s="442" t="s">
        <v>1186</v>
      </c>
      <c r="I250" s="441">
        <v>1000</v>
      </c>
      <c r="M250" s="441" t="s">
        <v>1276</v>
      </c>
      <c r="N250" s="441">
        <v>500</v>
      </c>
      <c r="T250" t="s">
        <v>1192</v>
      </c>
      <c r="U250">
        <v>260</v>
      </c>
      <c r="W250" s="475">
        <f t="shared" si="11"/>
        <v>-260</v>
      </c>
    </row>
    <row r="251" spans="8:23">
      <c r="H251" s="442" t="s">
        <v>1273</v>
      </c>
      <c r="I251" s="441">
        <v>850</v>
      </c>
      <c r="M251" s="441" t="s">
        <v>1189</v>
      </c>
      <c r="N251" s="441">
        <v>440</v>
      </c>
      <c r="T251" t="s">
        <v>961</v>
      </c>
      <c r="U251">
        <v>48.96</v>
      </c>
      <c r="W251" s="475">
        <f t="shared" si="11"/>
        <v>-48.96</v>
      </c>
    </row>
    <row r="252" spans="8:23">
      <c r="H252" s="442" t="s">
        <v>1274</v>
      </c>
      <c r="I252" s="441">
        <v>835</v>
      </c>
      <c r="M252" s="441" t="s">
        <v>1191</v>
      </c>
      <c r="N252" s="441">
        <v>300</v>
      </c>
      <c r="S252" t="s">
        <v>1195</v>
      </c>
      <c r="T252" t="s">
        <v>1194</v>
      </c>
      <c r="U252">
        <v>1856421</v>
      </c>
      <c r="V252">
        <v>1.8887161575784299</v>
      </c>
      <c r="W252" s="475">
        <f t="shared" si="11"/>
        <v>-1856421</v>
      </c>
    </row>
    <row r="253" spans="8:23">
      <c r="H253" s="442" t="s">
        <v>1187</v>
      </c>
      <c r="I253" s="441">
        <v>750</v>
      </c>
      <c r="M253" s="441" t="s">
        <v>1192</v>
      </c>
      <c r="N253" s="441">
        <v>260</v>
      </c>
      <c r="T253" t="s">
        <v>962</v>
      </c>
      <c r="U253">
        <v>1263000</v>
      </c>
      <c r="W253" s="475">
        <f t="shared" si="11"/>
        <v>-1263000</v>
      </c>
    </row>
    <row r="254" spans="8:23">
      <c r="H254" s="442" t="s">
        <v>1188</v>
      </c>
      <c r="I254" s="441">
        <v>522.75</v>
      </c>
      <c r="M254" s="441" t="s">
        <v>961</v>
      </c>
      <c r="N254" s="441">
        <v>48.96</v>
      </c>
      <c r="T254" t="s">
        <v>1277</v>
      </c>
      <c r="U254">
        <v>237825</v>
      </c>
      <c r="W254" s="475">
        <f t="shared" si="11"/>
        <v>-237825</v>
      </c>
    </row>
    <row r="255" spans="8:23">
      <c r="H255" s="442" t="s">
        <v>1276</v>
      </c>
      <c r="I255" s="441">
        <v>500</v>
      </c>
      <c r="L255" s="441" t="s">
        <v>1195</v>
      </c>
      <c r="M255" s="441" t="s">
        <v>1194</v>
      </c>
      <c r="N255" s="441">
        <v>1828757</v>
      </c>
      <c r="T255" t="s">
        <v>1278</v>
      </c>
      <c r="U255">
        <v>111749</v>
      </c>
      <c r="W255" s="475">
        <f t="shared" si="11"/>
        <v>-111749</v>
      </c>
    </row>
    <row r="256" spans="8:23">
      <c r="H256" s="442" t="s">
        <v>1189</v>
      </c>
      <c r="I256" s="441">
        <v>440</v>
      </c>
      <c r="M256" s="441" t="s">
        <v>962</v>
      </c>
      <c r="N256" s="441">
        <v>1214324</v>
      </c>
      <c r="T256" t="s">
        <v>1072</v>
      </c>
      <c r="U256">
        <v>100000</v>
      </c>
      <c r="W256" s="475">
        <f t="shared" si="11"/>
        <v>-100000</v>
      </c>
    </row>
    <row r="257" spans="7:23">
      <c r="H257" s="442" t="s">
        <v>1191</v>
      </c>
      <c r="I257" s="441">
        <v>300</v>
      </c>
      <c r="M257" s="441" t="s">
        <v>1277</v>
      </c>
      <c r="N257" s="441">
        <v>237825</v>
      </c>
      <c r="T257" t="s">
        <v>1279</v>
      </c>
      <c r="U257">
        <v>95538</v>
      </c>
      <c r="W257" s="475">
        <f t="shared" si="11"/>
        <v>-95538</v>
      </c>
    </row>
    <row r="258" spans="7:23">
      <c r="H258" s="442" t="s">
        <v>1192</v>
      </c>
      <c r="I258" s="441">
        <v>260</v>
      </c>
      <c r="M258" s="441" t="s">
        <v>1279</v>
      </c>
      <c r="N258" s="441">
        <v>116750</v>
      </c>
      <c r="T258" t="s">
        <v>1280</v>
      </c>
      <c r="U258">
        <v>24609</v>
      </c>
      <c r="W258" s="475">
        <f t="shared" si="11"/>
        <v>-24609</v>
      </c>
    </row>
    <row r="259" spans="7:23">
      <c r="H259" s="442" t="s">
        <v>961</v>
      </c>
      <c r="I259" s="441">
        <v>48.96</v>
      </c>
      <c r="M259" s="441" t="s">
        <v>1278</v>
      </c>
      <c r="N259" s="441">
        <v>111749</v>
      </c>
      <c r="T259" t="s">
        <v>1201</v>
      </c>
      <c r="U259">
        <v>20000</v>
      </c>
      <c r="W259" s="475">
        <f t="shared" si="11"/>
        <v>-20000</v>
      </c>
    </row>
    <row r="260" spans="7:23">
      <c r="G260" s="442" t="s">
        <v>1195</v>
      </c>
      <c r="H260" s="442" t="s">
        <v>1194</v>
      </c>
      <c r="I260" s="441">
        <v>1828757</v>
      </c>
      <c r="M260" s="441" t="s">
        <v>1072</v>
      </c>
      <c r="N260" s="441">
        <v>100000</v>
      </c>
      <c r="T260" t="s">
        <v>967</v>
      </c>
      <c r="U260">
        <v>3700</v>
      </c>
      <c r="W260" s="475">
        <f t="shared" si="11"/>
        <v>-3700</v>
      </c>
    </row>
    <row r="261" spans="7:23">
      <c r="H261" s="442" t="s">
        <v>962</v>
      </c>
      <c r="I261" s="441">
        <v>1214324</v>
      </c>
      <c r="M261" s="441" t="s">
        <v>1280</v>
      </c>
      <c r="N261" s="441">
        <v>24609</v>
      </c>
      <c r="S261" t="s">
        <v>1206</v>
      </c>
      <c r="T261" t="s">
        <v>1204</v>
      </c>
      <c r="U261">
        <v>466440</v>
      </c>
      <c r="V261">
        <v>0.762022587392444</v>
      </c>
      <c r="W261" s="475">
        <f t="shared" si="11"/>
        <v>-466440</v>
      </c>
    </row>
    <row r="262" spans="7:23">
      <c r="H262" s="442" t="s">
        <v>1277</v>
      </c>
      <c r="I262" s="441">
        <v>237825</v>
      </c>
      <c r="M262" s="441" t="s">
        <v>1201</v>
      </c>
      <c r="N262" s="441">
        <v>20000</v>
      </c>
      <c r="T262" t="s">
        <v>967</v>
      </c>
      <c r="U262">
        <v>422740</v>
      </c>
      <c r="W262" s="475">
        <f t="shared" ref="W262:W305" si="12">B262-U262</f>
        <v>-422740</v>
      </c>
    </row>
    <row r="263" spans="7:23">
      <c r="H263" s="442" t="s">
        <v>1279</v>
      </c>
      <c r="I263" s="441">
        <v>116750</v>
      </c>
      <c r="M263" s="441" t="s">
        <v>967</v>
      </c>
      <c r="N263" s="441">
        <v>3500</v>
      </c>
      <c r="T263" t="s">
        <v>1208</v>
      </c>
      <c r="U263">
        <v>20000</v>
      </c>
      <c r="W263" s="475">
        <f t="shared" si="12"/>
        <v>-20000</v>
      </c>
    </row>
    <row r="264" spans="7:23">
      <c r="H264" s="442" t="s">
        <v>1278</v>
      </c>
      <c r="I264" s="441">
        <v>111749</v>
      </c>
      <c r="L264" s="441" t="s">
        <v>1206</v>
      </c>
      <c r="M264" s="441" t="s">
        <v>1204</v>
      </c>
      <c r="N264" s="441">
        <v>455950</v>
      </c>
      <c r="T264" t="s">
        <v>1210</v>
      </c>
      <c r="U264">
        <v>10000</v>
      </c>
      <c r="W264" s="475">
        <f t="shared" si="12"/>
        <v>-10000</v>
      </c>
    </row>
    <row r="265" spans="7:23">
      <c r="H265" s="442" t="s">
        <v>1072</v>
      </c>
      <c r="I265" s="441">
        <v>100000</v>
      </c>
      <c r="M265" s="441" t="s">
        <v>967</v>
      </c>
      <c r="N265" s="441">
        <v>416950</v>
      </c>
      <c r="T265" t="s">
        <v>1007</v>
      </c>
      <c r="U265">
        <v>9000</v>
      </c>
      <c r="W265" s="475">
        <f t="shared" si="12"/>
        <v>-9000</v>
      </c>
    </row>
    <row r="266" spans="7:23">
      <c r="H266" s="442" t="s">
        <v>1280</v>
      </c>
      <c r="I266" s="441">
        <v>24609</v>
      </c>
      <c r="M266" s="441" t="s">
        <v>1208</v>
      </c>
      <c r="N266" s="441">
        <v>20000</v>
      </c>
      <c r="T266" t="s">
        <v>1281</v>
      </c>
      <c r="U266">
        <v>2247.8000000000002</v>
      </c>
      <c r="W266" s="475">
        <f t="shared" si="12"/>
        <v>-2247.8000000000002</v>
      </c>
    </row>
    <row r="267" spans="7:23">
      <c r="H267" s="442" t="s">
        <v>1201</v>
      </c>
      <c r="I267" s="441">
        <v>20000</v>
      </c>
      <c r="M267" s="441" t="s">
        <v>1210</v>
      </c>
      <c r="N267" s="441">
        <v>10000</v>
      </c>
      <c r="T267" t="s">
        <v>1282</v>
      </c>
      <c r="U267">
        <v>2061.4899999999998</v>
      </c>
      <c r="W267" s="475">
        <f t="shared" si="12"/>
        <v>-2061.4899999999998</v>
      </c>
    </row>
    <row r="268" spans="7:23">
      <c r="H268" s="442" t="s">
        <v>967</v>
      </c>
      <c r="I268" s="441">
        <v>3500</v>
      </c>
      <c r="M268" s="441" t="s">
        <v>1007</v>
      </c>
      <c r="N268" s="441">
        <v>9000</v>
      </c>
      <c r="T268" t="s">
        <v>1283</v>
      </c>
      <c r="U268">
        <v>222.05</v>
      </c>
      <c r="W268" s="475">
        <f t="shared" si="12"/>
        <v>-222.05</v>
      </c>
    </row>
    <row r="269" spans="7:23">
      <c r="G269" s="442" t="s">
        <v>1206</v>
      </c>
      <c r="H269" s="442" t="s">
        <v>1204</v>
      </c>
      <c r="I269" s="441">
        <v>455950</v>
      </c>
      <c r="L269" s="441" t="s">
        <v>1217</v>
      </c>
      <c r="M269" s="441" t="s">
        <v>1215</v>
      </c>
      <c r="N269" s="441">
        <v>147022.88</v>
      </c>
      <c r="T269" t="s">
        <v>1284</v>
      </c>
      <c r="U269">
        <v>162.56</v>
      </c>
      <c r="W269" s="475">
        <f t="shared" si="12"/>
        <v>-162.56</v>
      </c>
    </row>
    <row r="270" spans="7:23">
      <c r="H270" s="442" t="s">
        <v>967</v>
      </c>
      <c r="I270" s="441">
        <v>436950</v>
      </c>
      <c r="M270" s="441" t="s">
        <v>967</v>
      </c>
      <c r="N270" s="441">
        <v>104426.88</v>
      </c>
      <c r="T270" t="s">
        <v>1285</v>
      </c>
      <c r="U270">
        <v>6.1</v>
      </c>
      <c r="W270" s="475">
        <f t="shared" si="12"/>
        <v>-6.1</v>
      </c>
    </row>
    <row r="271" spans="7:23">
      <c r="H271" s="442" t="s">
        <v>1210</v>
      </c>
      <c r="I271" s="441">
        <v>10000</v>
      </c>
      <c r="M271" s="441" t="s">
        <v>1286</v>
      </c>
      <c r="N271" s="441">
        <v>35396</v>
      </c>
      <c r="S271" t="s">
        <v>1217</v>
      </c>
      <c r="T271" t="s">
        <v>1215</v>
      </c>
      <c r="U271">
        <v>153302</v>
      </c>
      <c r="V271">
        <v>1.3291884235701501</v>
      </c>
      <c r="W271" s="475">
        <f t="shared" si="12"/>
        <v>-153302</v>
      </c>
    </row>
    <row r="272" spans="7:23">
      <c r="H272" s="442" t="s">
        <v>1007</v>
      </c>
      <c r="I272" s="441">
        <v>9000</v>
      </c>
      <c r="M272" s="441" t="s">
        <v>969</v>
      </c>
      <c r="N272" s="441">
        <v>7200</v>
      </c>
      <c r="T272" t="s">
        <v>967</v>
      </c>
      <c r="U272">
        <v>109400</v>
      </c>
      <c r="W272" s="475">
        <f t="shared" si="12"/>
        <v>-109400</v>
      </c>
    </row>
    <row r="273" spans="7:23">
      <c r="G273" s="442" t="s">
        <v>1217</v>
      </c>
      <c r="H273" s="442" t="s">
        <v>1215</v>
      </c>
      <c r="I273" s="441">
        <v>147022.88</v>
      </c>
      <c r="L273" s="441" t="s">
        <v>1221</v>
      </c>
      <c r="M273" s="441" t="s">
        <v>1220</v>
      </c>
      <c r="N273" s="441">
        <v>265</v>
      </c>
      <c r="T273" t="s">
        <v>1286</v>
      </c>
      <c r="U273">
        <v>35396</v>
      </c>
      <c r="W273" s="475">
        <f t="shared" si="12"/>
        <v>-35396</v>
      </c>
    </row>
    <row r="274" spans="7:23">
      <c r="H274" s="442" t="s">
        <v>967</v>
      </c>
      <c r="I274" s="441">
        <v>104426.88</v>
      </c>
      <c r="M274" s="441" t="s">
        <v>1223</v>
      </c>
      <c r="N274" s="441">
        <v>265</v>
      </c>
      <c r="T274" t="s">
        <v>969</v>
      </c>
      <c r="U274">
        <v>7200</v>
      </c>
      <c r="W274" s="475">
        <f t="shared" si="12"/>
        <v>-7200</v>
      </c>
    </row>
    <row r="275" spans="7:23">
      <c r="H275" s="442" t="s">
        <v>1286</v>
      </c>
      <c r="I275" s="441">
        <v>35396</v>
      </c>
      <c r="L275" s="441" t="s">
        <v>1225</v>
      </c>
      <c r="M275" s="441" t="s">
        <v>1224</v>
      </c>
      <c r="N275" s="441">
        <v>404940</v>
      </c>
      <c r="T275" t="s">
        <v>1287</v>
      </c>
      <c r="U275">
        <v>1306</v>
      </c>
      <c r="W275" s="475">
        <f t="shared" si="12"/>
        <v>-1306</v>
      </c>
    </row>
    <row r="276" spans="7:23">
      <c r="H276" s="442" t="s">
        <v>969</v>
      </c>
      <c r="I276" s="441">
        <v>7200</v>
      </c>
      <c r="M276" s="441" t="s">
        <v>1072</v>
      </c>
      <c r="N276" s="441">
        <v>349997</v>
      </c>
      <c r="S276" t="s">
        <v>1221</v>
      </c>
      <c r="T276" t="s">
        <v>1220</v>
      </c>
      <c r="U276">
        <v>265</v>
      </c>
      <c r="V276">
        <v>1</v>
      </c>
      <c r="W276" s="475">
        <f t="shared" si="12"/>
        <v>-265</v>
      </c>
    </row>
    <row r="277" spans="7:23">
      <c r="G277" s="442" t="s">
        <v>1221</v>
      </c>
      <c r="H277" s="442" t="s">
        <v>1220</v>
      </c>
      <c r="I277" s="441">
        <v>265</v>
      </c>
      <c r="M277" s="441" t="s">
        <v>1288</v>
      </c>
      <c r="N277" s="441">
        <v>32500</v>
      </c>
      <c r="T277" t="s">
        <v>1223</v>
      </c>
      <c r="U277">
        <v>265</v>
      </c>
      <c r="W277" s="475">
        <f t="shared" si="12"/>
        <v>-265</v>
      </c>
    </row>
    <row r="278" spans="7:23">
      <c r="H278" s="442" t="s">
        <v>1223</v>
      </c>
      <c r="I278" s="441">
        <v>265</v>
      </c>
      <c r="M278" s="441" t="s">
        <v>967</v>
      </c>
      <c r="N278" s="441">
        <v>11760</v>
      </c>
      <c r="S278" t="s">
        <v>1225</v>
      </c>
      <c r="T278" t="s">
        <v>1224</v>
      </c>
      <c r="U278">
        <v>454740</v>
      </c>
      <c r="V278">
        <v>0.95042417857039496</v>
      </c>
      <c r="W278" s="475">
        <f t="shared" si="12"/>
        <v>-454740</v>
      </c>
    </row>
    <row r="279" spans="7:23">
      <c r="G279" s="442" t="s">
        <v>1225</v>
      </c>
      <c r="H279" s="442" t="s">
        <v>1224</v>
      </c>
      <c r="I279" s="441">
        <v>404940</v>
      </c>
      <c r="M279" s="441" t="s">
        <v>1289</v>
      </c>
      <c r="N279" s="441">
        <v>8520</v>
      </c>
      <c r="T279" t="s">
        <v>1072</v>
      </c>
      <c r="U279">
        <v>399797</v>
      </c>
      <c r="W279" s="475">
        <f t="shared" si="12"/>
        <v>-399797</v>
      </c>
    </row>
    <row r="280" spans="7:23">
      <c r="H280" s="442" t="s">
        <v>1072</v>
      </c>
      <c r="I280" s="441">
        <v>349997</v>
      </c>
      <c r="M280" s="441" t="s">
        <v>1229</v>
      </c>
      <c r="N280" s="441">
        <v>2163</v>
      </c>
      <c r="T280" t="s">
        <v>1288</v>
      </c>
      <c r="U280">
        <v>32500</v>
      </c>
      <c r="W280" s="475">
        <f t="shared" si="12"/>
        <v>-32500</v>
      </c>
    </row>
    <row r="281" spans="7:23">
      <c r="H281" s="442" t="s">
        <v>1288</v>
      </c>
      <c r="I281" s="441">
        <v>32500</v>
      </c>
      <c r="L281" s="441" t="s">
        <v>1233</v>
      </c>
      <c r="M281" s="441" t="s">
        <v>1231</v>
      </c>
      <c r="N281" s="441">
        <v>89289</v>
      </c>
      <c r="T281" t="s">
        <v>967</v>
      </c>
      <c r="U281">
        <v>11760</v>
      </c>
      <c r="W281" s="475">
        <f t="shared" si="12"/>
        <v>-11760</v>
      </c>
    </row>
    <row r="282" spans="7:23">
      <c r="H282" s="442" t="s">
        <v>967</v>
      </c>
      <c r="I282" s="441">
        <v>11760</v>
      </c>
      <c r="M282" s="441" t="s">
        <v>962</v>
      </c>
      <c r="N282" s="441">
        <v>54235</v>
      </c>
      <c r="T282" t="s">
        <v>1289</v>
      </c>
      <c r="U282">
        <v>8520</v>
      </c>
      <c r="W282" s="475">
        <f t="shared" si="12"/>
        <v>-8520</v>
      </c>
    </row>
    <row r="283" spans="7:23">
      <c r="H283" s="442" t="s">
        <v>1289</v>
      </c>
      <c r="I283" s="441">
        <v>8520</v>
      </c>
      <c r="M283" s="441" t="s">
        <v>1290</v>
      </c>
      <c r="N283" s="441">
        <v>21962</v>
      </c>
      <c r="T283" t="s">
        <v>1229</v>
      </c>
      <c r="U283">
        <v>2163</v>
      </c>
      <c r="W283" s="475">
        <f t="shared" si="12"/>
        <v>-2163</v>
      </c>
    </row>
    <row r="284" spans="7:23">
      <c r="H284" s="442" t="s">
        <v>1229</v>
      </c>
      <c r="I284" s="441">
        <v>2163</v>
      </c>
      <c r="M284" s="441" t="s">
        <v>1291</v>
      </c>
      <c r="N284" s="441">
        <v>13092</v>
      </c>
      <c r="S284" t="s">
        <v>1233</v>
      </c>
      <c r="T284" t="s">
        <v>1231</v>
      </c>
      <c r="U284">
        <v>89289</v>
      </c>
      <c r="V284">
        <v>1.0320757334073101</v>
      </c>
      <c r="W284" s="475">
        <f t="shared" si="12"/>
        <v>-89289</v>
      </c>
    </row>
    <row r="285" spans="7:23">
      <c r="G285" s="442" t="s">
        <v>1233</v>
      </c>
      <c r="H285" s="442" t="s">
        <v>1231</v>
      </c>
      <c r="I285" s="441">
        <v>89289</v>
      </c>
      <c r="L285" s="441" t="s">
        <v>1239</v>
      </c>
      <c r="M285" s="441" t="s">
        <v>1236</v>
      </c>
      <c r="N285" s="441">
        <v>1050</v>
      </c>
      <c r="T285" t="s">
        <v>962</v>
      </c>
      <c r="U285">
        <v>54235</v>
      </c>
      <c r="W285" s="475">
        <f t="shared" si="12"/>
        <v>-54235</v>
      </c>
    </row>
    <row r="286" spans="7:23">
      <c r="H286" s="442" t="s">
        <v>962</v>
      </c>
      <c r="I286" s="441">
        <v>54235</v>
      </c>
      <c r="M286" s="441" t="s">
        <v>1292</v>
      </c>
      <c r="N286" s="441">
        <v>1050</v>
      </c>
      <c r="T286" t="s">
        <v>1290</v>
      </c>
      <c r="U286">
        <v>21962</v>
      </c>
      <c r="W286" s="475">
        <f t="shared" si="12"/>
        <v>-21962</v>
      </c>
    </row>
    <row r="287" spans="7:23">
      <c r="H287" s="442" t="s">
        <v>1290</v>
      </c>
      <c r="I287" s="441">
        <v>21962</v>
      </c>
      <c r="L287" s="441" t="s">
        <v>1241</v>
      </c>
      <c r="M287" s="441" t="s">
        <v>1240</v>
      </c>
      <c r="N287" s="441">
        <v>287328</v>
      </c>
      <c r="T287" t="s">
        <v>1291</v>
      </c>
      <c r="U287">
        <v>13092</v>
      </c>
      <c r="W287" s="475">
        <f t="shared" si="12"/>
        <v>-13092</v>
      </c>
    </row>
    <row r="288" spans="7:23">
      <c r="H288" s="442" t="s">
        <v>1291</v>
      </c>
      <c r="I288" s="441">
        <v>13092</v>
      </c>
      <c r="M288" s="441" t="s">
        <v>967</v>
      </c>
      <c r="N288" s="441">
        <v>100000</v>
      </c>
      <c r="S288" t="s">
        <v>1239</v>
      </c>
      <c r="T288" t="s">
        <v>1236</v>
      </c>
      <c r="U288">
        <v>2300</v>
      </c>
      <c r="V288">
        <v>0.54117647058823504</v>
      </c>
      <c r="W288" s="475">
        <f t="shared" si="12"/>
        <v>-2300</v>
      </c>
    </row>
    <row r="289" spans="7:23">
      <c r="G289" s="442" t="s">
        <v>1239</v>
      </c>
      <c r="H289" s="442" t="s">
        <v>1236</v>
      </c>
      <c r="I289" s="441">
        <v>1050</v>
      </c>
      <c r="M289" s="441" t="s">
        <v>1293</v>
      </c>
      <c r="N289" s="441">
        <v>68018</v>
      </c>
      <c r="T289" t="s">
        <v>1294</v>
      </c>
      <c r="U289">
        <v>1200</v>
      </c>
      <c r="W289" s="475">
        <f t="shared" si="12"/>
        <v>-1200</v>
      </c>
    </row>
    <row r="290" spans="7:23">
      <c r="H290" s="442" t="s">
        <v>1292</v>
      </c>
      <c r="I290" s="441">
        <v>1050</v>
      </c>
      <c r="M290" s="441" t="s">
        <v>1242</v>
      </c>
      <c r="N290" s="441">
        <v>50000</v>
      </c>
      <c r="T290" t="s">
        <v>1292</v>
      </c>
      <c r="U290">
        <v>1100</v>
      </c>
      <c r="W290" s="475">
        <f t="shared" si="12"/>
        <v>-1100</v>
      </c>
    </row>
    <row r="291" spans="7:23">
      <c r="G291" s="442" t="s">
        <v>1241</v>
      </c>
      <c r="H291" s="442" t="s">
        <v>1240</v>
      </c>
      <c r="I291" s="441">
        <v>287328</v>
      </c>
      <c r="M291" s="441" t="s">
        <v>1295</v>
      </c>
      <c r="N291" s="441">
        <v>29758</v>
      </c>
      <c r="S291" t="s">
        <v>1241</v>
      </c>
      <c r="T291" t="s">
        <v>1240</v>
      </c>
      <c r="U291">
        <v>294859</v>
      </c>
      <c r="V291">
        <v>0.864086139065943</v>
      </c>
      <c r="W291" s="475">
        <f t="shared" si="12"/>
        <v>-294859</v>
      </c>
    </row>
    <row r="292" spans="7:23">
      <c r="H292" s="442" t="s">
        <v>967</v>
      </c>
      <c r="I292" s="441">
        <v>100000</v>
      </c>
      <c r="M292" s="441" t="s">
        <v>1172</v>
      </c>
      <c r="N292" s="441">
        <v>14959</v>
      </c>
      <c r="T292" t="s">
        <v>967</v>
      </c>
      <c r="U292">
        <v>107531</v>
      </c>
      <c r="W292" s="475">
        <f t="shared" si="12"/>
        <v>-107531</v>
      </c>
    </row>
    <row r="293" spans="7:23">
      <c r="H293" s="442" t="s">
        <v>1293</v>
      </c>
      <c r="I293" s="441">
        <v>68018</v>
      </c>
      <c r="M293" s="441" t="s">
        <v>968</v>
      </c>
      <c r="N293" s="441">
        <v>11593</v>
      </c>
      <c r="T293" t="s">
        <v>1293</v>
      </c>
      <c r="U293">
        <v>68018</v>
      </c>
      <c r="W293" s="475">
        <f t="shared" si="12"/>
        <v>-68018</v>
      </c>
    </row>
    <row r="294" spans="7:23">
      <c r="H294" s="442" t="s">
        <v>1242</v>
      </c>
      <c r="I294" s="441">
        <v>50000</v>
      </c>
      <c r="M294" s="441" t="s">
        <v>1243</v>
      </c>
      <c r="N294" s="441">
        <v>5000</v>
      </c>
      <c r="T294" t="s">
        <v>1242</v>
      </c>
      <c r="U294">
        <v>50000</v>
      </c>
      <c r="W294" s="475">
        <f t="shared" si="12"/>
        <v>-50000</v>
      </c>
    </row>
    <row r="295" spans="7:23">
      <c r="H295" s="442" t="s">
        <v>1295</v>
      </c>
      <c r="I295" s="441">
        <v>29758</v>
      </c>
      <c r="M295" s="441" t="s">
        <v>1296</v>
      </c>
      <c r="N295" s="441">
        <v>4000</v>
      </c>
      <c r="T295" t="s">
        <v>1295</v>
      </c>
      <c r="U295">
        <v>29758</v>
      </c>
      <c r="W295" s="475">
        <f t="shared" si="12"/>
        <v>-29758</v>
      </c>
    </row>
    <row r="296" spans="7:23">
      <c r="H296" s="442" t="s">
        <v>1172</v>
      </c>
      <c r="I296" s="441">
        <v>14959</v>
      </c>
      <c r="M296" s="441" t="s">
        <v>1244</v>
      </c>
      <c r="N296" s="441">
        <v>2000</v>
      </c>
      <c r="T296" t="s">
        <v>1172</v>
      </c>
      <c r="U296">
        <v>14959</v>
      </c>
      <c r="W296" s="475">
        <f t="shared" si="12"/>
        <v>-14959</v>
      </c>
    </row>
    <row r="297" spans="7:23">
      <c r="H297" s="442" t="s">
        <v>968</v>
      </c>
      <c r="I297" s="441">
        <v>11593</v>
      </c>
      <c r="M297" s="441" t="s">
        <v>1297</v>
      </c>
      <c r="N297" s="441">
        <v>1600</v>
      </c>
      <c r="T297" t="s">
        <v>968</v>
      </c>
      <c r="U297">
        <v>11593</v>
      </c>
      <c r="W297" s="475">
        <f t="shared" si="12"/>
        <v>-11593</v>
      </c>
    </row>
    <row r="298" spans="7:23">
      <c r="H298" s="442" t="s">
        <v>1243</v>
      </c>
      <c r="I298" s="441">
        <v>5000</v>
      </c>
      <c r="M298" s="441" t="s">
        <v>1245</v>
      </c>
      <c r="N298" s="441">
        <v>400</v>
      </c>
      <c r="T298" t="s">
        <v>1243</v>
      </c>
      <c r="U298">
        <v>5000</v>
      </c>
      <c r="W298" s="475">
        <f t="shared" si="12"/>
        <v>-5000</v>
      </c>
    </row>
    <row r="299" spans="7:23">
      <c r="H299" s="442" t="s">
        <v>1296</v>
      </c>
      <c r="I299" s="441">
        <v>4000</v>
      </c>
      <c r="L299" s="441" t="s">
        <v>1250</v>
      </c>
      <c r="M299" s="441" t="s">
        <v>1251</v>
      </c>
      <c r="N299" s="441">
        <v>1516164</v>
      </c>
      <c r="T299" t="s">
        <v>1296</v>
      </c>
      <c r="U299">
        <v>4000</v>
      </c>
      <c r="W299" s="475">
        <f t="shared" si="12"/>
        <v>-4000</v>
      </c>
    </row>
    <row r="300" spans="7:23">
      <c r="H300" s="442" t="s">
        <v>1244</v>
      </c>
      <c r="I300" s="441">
        <v>2000</v>
      </c>
      <c r="L300" s="441" t="s">
        <v>1254</v>
      </c>
      <c r="M300" s="441" t="s">
        <v>1252</v>
      </c>
      <c r="N300" s="441">
        <v>1372838</v>
      </c>
      <c r="T300" t="s">
        <v>1244</v>
      </c>
      <c r="U300">
        <v>2000</v>
      </c>
      <c r="W300" s="475">
        <f t="shared" si="12"/>
        <v>-2000</v>
      </c>
    </row>
    <row r="301" spans="7:23">
      <c r="H301" s="442" t="s">
        <v>1297</v>
      </c>
      <c r="I301" s="441">
        <v>1600</v>
      </c>
      <c r="L301" s="441" t="s">
        <v>1256</v>
      </c>
      <c r="M301" s="441" t="s">
        <v>1255</v>
      </c>
      <c r="N301" s="441">
        <v>143326</v>
      </c>
      <c r="T301" t="s">
        <v>1297</v>
      </c>
      <c r="U301">
        <v>1600</v>
      </c>
      <c r="W301" s="475">
        <f t="shared" si="12"/>
        <v>-1600</v>
      </c>
    </row>
    <row r="302" spans="7:23">
      <c r="H302" s="442" t="s">
        <v>1245</v>
      </c>
      <c r="I302" s="441">
        <v>400</v>
      </c>
      <c r="T302" t="s">
        <v>1245</v>
      </c>
      <c r="U302">
        <v>400</v>
      </c>
      <c r="W302" s="475">
        <f t="shared" si="12"/>
        <v>-400</v>
      </c>
    </row>
    <row r="303" spans="7:23">
      <c r="G303" s="442" t="s">
        <v>1250</v>
      </c>
      <c r="H303" s="442" t="s">
        <v>1251</v>
      </c>
      <c r="I303" s="441">
        <v>1516164</v>
      </c>
      <c r="S303" t="s">
        <v>1250</v>
      </c>
      <c r="T303" t="s">
        <v>1251</v>
      </c>
      <c r="U303">
        <v>1516164</v>
      </c>
      <c r="V303">
        <v>0.84114834287844698</v>
      </c>
      <c r="W303" s="475">
        <f t="shared" si="12"/>
        <v>-1516164</v>
      </c>
    </row>
    <row r="304" spans="7:23">
      <c r="G304" s="442" t="s">
        <v>1254</v>
      </c>
      <c r="H304" s="442" t="s">
        <v>1252</v>
      </c>
      <c r="I304" s="441">
        <v>1372838</v>
      </c>
      <c r="S304" t="s">
        <v>1254</v>
      </c>
      <c r="T304" t="s">
        <v>1252</v>
      </c>
      <c r="U304">
        <v>1372838</v>
      </c>
      <c r="V304">
        <v>0.80559086177293104</v>
      </c>
      <c r="W304" s="475">
        <f t="shared" si="12"/>
        <v>-1372838</v>
      </c>
    </row>
    <row r="305" spans="7:23">
      <c r="G305" s="442" t="s">
        <v>1256</v>
      </c>
      <c r="H305" s="442" t="s">
        <v>1255</v>
      </c>
      <c r="I305" s="441">
        <v>143326</v>
      </c>
      <c r="S305" t="s">
        <v>1256</v>
      </c>
      <c r="T305" t="s">
        <v>1255</v>
      </c>
      <c r="U305">
        <v>143326</v>
      </c>
      <c r="V305">
        <v>1.4572314574754699</v>
      </c>
      <c r="W305" s="475">
        <f t="shared" si="12"/>
        <v>-143326</v>
      </c>
    </row>
  </sheetData>
  <mergeCells count="3">
    <mergeCell ref="A2:B2"/>
    <mergeCell ref="A221:B221"/>
    <mergeCell ref="A222:B222"/>
  </mergeCells>
  <phoneticPr fontId="3" type="noConversion"/>
  <printOptions horizontalCentered="1"/>
  <pageMargins left="0.75" right="0.75" top="1" bottom="1" header="0.51" footer="0.51"/>
  <pageSetup paperSize="9" scale="97" fitToHeight="0" orientation="portrait" r:id="rId1"/>
  <headerFooter>
    <oddFooter>&amp;C第 &amp;P 页</oddFooter>
  </headerFooter>
</worksheet>
</file>

<file path=xl/worksheets/sheet16.xml><?xml version="1.0" encoding="utf-8"?>
<worksheet xmlns="http://schemas.openxmlformats.org/spreadsheetml/2006/main" xmlns:r="http://schemas.openxmlformats.org/officeDocument/2006/relationships">
  <dimension ref="A1:I20"/>
  <sheetViews>
    <sheetView zoomScaleSheetLayoutView="100" workbookViewId="0">
      <selection activeCell="B16" sqref="B16"/>
    </sheetView>
  </sheetViews>
  <sheetFormatPr defaultColWidth="10.125" defaultRowHeight="14.25"/>
  <cols>
    <col min="1" max="1" width="28.5" style="292" customWidth="1"/>
    <col min="2" max="2" width="6.5" style="292" customWidth="1"/>
    <col min="3" max="3" width="9.5" style="292" customWidth="1"/>
    <col min="4" max="9" width="6" style="292" customWidth="1"/>
    <col min="10" max="16384" width="10.125" style="292"/>
  </cols>
  <sheetData>
    <row r="1" spans="1:9" ht="30" customHeight="1">
      <c r="I1" s="292" t="s">
        <v>1298</v>
      </c>
    </row>
    <row r="2" spans="1:9" ht="33" customHeight="1">
      <c r="A2" s="693" t="s">
        <v>1299</v>
      </c>
      <c r="B2" s="693"/>
      <c r="C2" s="693"/>
      <c r="D2" s="693"/>
      <c r="E2" s="693"/>
      <c r="F2" s="693"/>
      <c r="G2" s="693"/>
      <c r="H2" s="694"/>
      <c r="I2" s="693"/>
    </row>
    <row r="3" spans="1:9" ht="27" customHeight="1">
      <c r="A3" s="695" t="s">
        <v>302</v>
      </c>
      <c r="B3" s="695"/>
      <c r="C3" s="695"/>
      <c r="D3" s="695"/>
      <c r="E3" s="695"/>
      <c r="F3" s="695"/>
      <c r="G3" s="695"/>
      <c r="H3" s="696"/>
      <c r="I3" s="695"/>
    </row>
    <row r="4" spans="1:9" ht="36.950000000000003" customHeight="1">
      <c r="A4" s="280" t="s">
        <v>557</v>
      </c>
      <c r="B4" s="281" t="s">
        <v>1300</v>
      </c>
      <c r="C4" s="281" t="s">
        <v>1301</v>
      </c>
      <c r="D4" s="281" t="s">
        <v>1302</v>
      </c>
      <c r="E4" s="281" t="s">
        <v>1303</v>
      </c>
      <c r="F4" s="281" t="s">
        <v>1304</v>
      </c>
      <c r="G4" s="281" t="s">
        <v>1305</v>
      </c>
      <c r="H4" s="281" t="s">
        <v>1306</v>
      </c>
      <c r="I4" s="282" t="s">
        <v>1307</v>
      </c>
    </row>
    <row r="5" spans="1:9" ht="38.1" customHeight="1">
      <c r="A5" s="293" t="s">
        <v>1308</v>
      </c>
      <c r="B5" s="294"/>
      <c r="C5" s="294"/>
      <c r="D5" s="294"/>
      <c r="E5" s="294"/>
      <c r="F5" s="294"/>
      <c r="G5" s="294"/>
      <c r="H5" s="294"/>
      <c r="I5" s="301"/>
    </row>
    <row r="6" spans="1:9" ht="38.1" customHeight="1">
      <c r="A6" s="285" t="s">
        <v>1309</v>
      </c>
      <c r="B6" s="295"/>
      <c r="C6" s="295"/>
      <c r="D6" s="295"/>
      <c r="E6" s="295"/>
      <c r="F6" s="295"/>
      <c r="G6" s="295"/>
      <c r="H6" s="295"/>
      <c r="I6" s="302"/>
    </row>
    <row r="7" spans="1:9" ht="38.1" customHeight="1">
      <c r="A7" s="285" t="s">
        <v>1310</v>
      </c>
      <c r="B7" s="295"/>
      <c r="C7" s="295"/>
      <c r="D7" s="295"/>
      <c r="E7" s="295"/>
      <c r="F7" s="295"/>
      <c r="G7" s="295"/>
      <c r="H7" s="295"/>
      <c r="I7" s="302"/>
    </row>
    <row r="8" spans="1:9" ht="38.1" customHeight="1">
      <c r="A8" s="296" t="s">
        <v>1311</v>
      </c>
      <c r="B8" s="295"/>
      <c r="C8" s="295"/>
      <c r="D8" s="295"/>
      <c r="E8" s="295"/>
      <c r="F8" s="295"/>
      <c r="G8" s="295"/>
      <c r="H8" s="295"/>
      <c r="I8" s="302"/>
    </row>
    <row r="9" spans="1:9" ht="38.1" customHeight="1">
      <c r="A9" s="285" t="s">
        <v>1312</v>
      </c>
      <c r="B9" s="297"/>
      <c r="C9" s="297"/>
      <c r="D9" s="297"/>
      <c r="E9" s="297"/>
      <c r="F9" s="297"/>
      <c r="G9" s="297"/>
      <c r="H9" s="297"/>
      <c r="I9" s="303"/>
    </row>
    <row r="10" spans="1:9" ht="38.1" customHeight="1">
      <c r="A10" s="285" t="s">
        <v>1313</v>
      </c>
      <c r="B10" s="297"/>
      <c r="C10" s="297"/>
      <c r="D10" s="297"/>
      <c r="E10" s="297"/>
      <c r="F10" s="297"/>
      <c r="G10" s="297"/>
      <c r="H10" s="297"/>
      <c r="I10" s="303"/>
    </row>
    <row r="11" spans="1:9" ht="38.1" customHeight="1">
      <c r="A11" s="285" t="s">
        <v>1314</v>
      </c>
      <c r="B11" s="297"/>
      <c r="C11" s="297"/>
      <c r="D11" s="297"/>
      <c r="E11" s="297"/>
      <c r="F11" s="297"/>
      <c r="G11" s="297"/>
      <c r="H11" s="297"/>
      <c r="I11" s="303"/>
    </row>
    <row r="12" spans="1:9" ht="38.1" customHeight="1">
      <c r="A12" s="296" t="s">
        <v>1315</v>
      </c>
      <c r="B12" s="297"/>
      <c r="C12" s="297"/>
      <c r="D12" s="297"/>
      <c r="E12" s="297"/>
      <c r="F12" s="297"/>
      <c r="G12" s="297"/>
      <c r="H12" s="297"/>
      <c r="I12" s="303"/>
    </row>
    <row r="13" spans="1:9" ht="38.1" customHeight="1">
      <c r="A13" s="285" t="s">
        <v>1316</v>
      </c>
      <c r="B13" s="297"/>
      <c r="C13" s="297"/>
      <c r="D13" s="297"/>
      <c r="E13" s="297"/>
      <c r="F13" s="297"/>
      <c r="G13" s="297"/>
      <c r="H13" s="297"/>
      <c r="I13" s="303"/>
    </row>
    <row r="14" spans="1:9" ht="38.1" customHeight="1">
      <c r="A14" s="285" t="s">
        <v>1317</v>
      </c>
      <c r="B14" s="297"/>
      <c r="C14" s="297"/>
      <c r="D14" s="297"/>
      <c r="E14" s="297"/>
      <c r="F14" s="297"/>
      <c r="G14" s="297"/>
      <c r="H14" s="297"/>
      <c r="I14" s="303"/>
    </row>
    <row r="15" spans="1:9" ht="38.1" customHeight="1">
      <c r="A15" s="285" t="s">
        <v>1318</v>
      </c>
      <c r="B15" s="297"/>
      <c r="C15" s="297"/>
      <c r="D15" s="297"/>
      <c r="E15" s="297"/>
      <c r="F15" s="297"/>
      <c r="G15" s="297"/>
      <c r="H15" s="297"/>
      <c r="I15" s="303"/>
    </row>
    <row r="16" spans="1:9" ht="38.1" customHeight="1">
      <c r="A16" s="285" t="s">
        <v>1319</v>
      </c>
      <c r="B16" s="297"/>
      <c r="C16" s="297"/>
      <c r="D16" s="297"/>
      <c r="E16" s="297"/>
      <c r="F16" s="297"/>
      <c r="G16" s="297"/>
      <c r="H16" s="297"/>
      <c r="I16" s="303"/>
    </row>
    <row r="17" spans="1:9" ht="38.1" customHeight="1">
      <c r="A17" s="285" t="s">
        <v>1320</v>
      </c>
      <c r="B17" s="297"/>
      <c r="C17" s="297"/>
      <c r="D17" s="297"/>
      <c r="E17" s="297"/>
      <c r="F17" s="297"/>
      <c r="G17" s="297"/>
      <c r="H17" s="297"/>
      <c r="I17" s="303"/>
    </row>
    <row r="18" spans="1:9" ht="38.1" customHeight="1">
      <c r="A18" s="429" t="s">
        <v>1321</v>
      </c>
      <c r="B18" s="439"/>
      <c r="C18" s="439"/>
      <c r="D18" s="439"/>
      <c r="E18" s="439"/>
      <c r="F18" s="439"/>
      <c r="G18" s="439"/>
      <c r="H18" s="439"/>
      <c r="I18" s="440"/>
    </row>
    <row r="19" spans="1:9" ht="14.25" customHeight="1">
      <c r="A19" s="300"/>
      <c r="B19" s="300"/>
      <c r="C19" s="300"/>
      <c r="D19" s="300"/>
      <c r="E19" s="300"/>
      <c r="F19" s="300"/>
      <c r="G19" s="300"/>
      <c r="H19" s="300"/>
      <c r="I19" s="300"/>
    </row>
    <row r="20" spans="1:9" ht="14.25" customHeight="1">
      <c r="A20" s="300"/>
      <c r="B20" s="300"/>
      <c r="C20" s="300"/>
      <c r="D20" s="300"/>
      <c r="E20" s="300"/>
      <c r="F20" s="300"/>
      <c r="G20" s="300"/>
      <c r="H20" s="300"/>
      <c r="I20" s="300"/>
    </row>
  </sheetData>
  <mergeCells count="2">
    <mergeCell ref="A2:I2"/>
    <mergeCell ref="A3:I3"/>
  </mergeCells>
  <phoneticPr fontId="3" type="noConversion"/>
  <printOptions horizontalCentered="1"/>
  <pageMargins left="0.75" right="0.75" top="1" bottom="1" header="0.51" footer="0.51"/>
  <pageSetup paperSize="9" orientation="portrait" horizontalDpi="0" verticalDpi="0"/>
</worksheet>
</file>

<file path=xl/worksheets/sheet17.xml><?xml version="1.0" encoding="utf-8"?>
<worksheet xmlns="http://schemas.openxmlformats.org/spreadsheetml/2006/main" xmlns:r="http://schemas.openxmlformats.org/officeDocument/2006/relationships">
  <dimension ref="A1:I20"/>
  <sheetViews>
    <sheetView zoomScaleSheetLayoutView="100" workbookViewId="0">
      <selection activeCell="B16" sqref="B16"/>
    </sheetView>
  </sheetViews>
  <sheetFormatPr defaultColWidth="10.125" defaultRowHeight="14.25"/>
  <cols>
    <col min="1" max="1" width="28.5" style="292" customWidth="1"/>
    <col min="2" max="9" width="6.5" style="292" customWidth="1"/>
    <col min="10" max="16384" width="10.125" style="292"/>
  </cols>
  <sheetData>
    <row r="1" spans="1:9" ht="30" customHeight="1">
      <c r="I1" s="292" t="s">
        <v>1298</v>
      </c>
    </row>
    <row r="2" spans="1:9" ht="33" customHeight="1">
      <c r="A2" s="693" t="s">
        <v>1299</v>
      </c>
      <c r="B2" s="693"/>
      <c r="C2" s="693"/>
      <c r="D2" s="693"/>
      <c r="E2" s="693"/>
      <c r="F2" s="693"/>
      <c r="G2" s="693"/>
      <c r="H2" s="694"/>
      <c r="I2" s="693"/>
    </row>
    <row r="3" spans="1:9" ht="27" customHeight="1">
      <c r="A3" s="695" t="s">
        <v>302</v>
      </c>
      <c r="B3" s="695"/>
      <c r="C3" s="695"/>
      <c r="D3" s="695"/>
      <c r="E3" s="695"/>
      <c r="F3" s="695"/>
      <c r="G3" s="695"/>
      <c r="H3" s="696"/>
      <c r="I3" s="695"/>
    </row>
    <row r="4" spans="1:9" ht="36.950000000000003" customHeight="1">
      <c r="A4" s="280" t="s">
        <v>557</v>
      </c>
      <c r="B4" s="281" t="s">
        <v>1322</v>
      </c>
      <c r="C4" s="281" t="s">
        <v>1323</v>
      </c>
      <c r="D4" s="281" t="s">
        <v>1324</v>
      </c>
      <c r="E4" s="281" t="s">
        <v>1325</v>
      </c>
      <c r="F4" s="281" t="s">
        <v>1326</v>
      </c>
      <c r="G4" s="281" t="s">
        <v>1327</v>
      </c>
      <c r="H4" s="281" t="s">
        <v>1328</v>
      </c>
      <c r="I4" s="282" t="s">
        <v>1329</v>
      </c>
    </row>
    <row r="5" spans="1:9" ht="38.1" customHeight="1">
      <c r="A5" s="293" t="s">
        <v>1308</v>
      </c>
      <c r="B5" s="294"/>
      <c r="C5" s="294"/>
      <c r="D5" s="294"/>
      <c r="E5" s="294"/>
      <c r="F5" s="294"/>
      <c r="G5" s="294"/>
      <c r="H5" s="294"/>
      <c r="I5" s="301"/>
    </row>
    <row r="6" spans="1:9" ht="38.1" customHeight="1">
      <c r="A6" s="285" t="s">
        <v>1309</v>
      </c>
      <c r="B6" s="295"/>
      <c r="C6" s="295"/>
      <c r="D6" s="295"/>
      <c r="E6" s="295"/>
      <c r="F6" s="295"/>
      <c r="G6" s="295"/>
      <c r="H6" s="295"/>
      <c r="I6" s="302"/>
    </row>
    <row r="7" spans="1:9" ht="38.1" customHeight="1">
      <c r="A7" s="285" t="s">
        <v>1310</v>
      </c>
      <c r="B7" s="295"/>
      <c r="C7" s="295"/>
      <c r="D7" s="295"/>
      <c r="E7" s="295"/>
      <c r="F7" s="295"/>
      <c r="G7" s="295"/>
      <c r="H7" s="295"/>
      <c r="I7" s="302"/>
    </row>
    <row r="8" spans="1:9" ht="38.1" customHeight="1">
      <c r="A8" s="296" t="s">
        <v>1311</v>
      </c>
      <c r="B8" s="295"/>
      <c r="C8" s="295"/>
      <c r="D8" s="295"/>
      <c r="E8" s="295"/>
      <c r="F8" s="295"/>
      <c r="G8" s="295"/>
      <c r="H8" s="295"/>
      <c r="I8" s="302"/>
    </row>
    <row r="9" spans="1:9" ht="38.1" customHeight="1">
      <c r="A9" s="285" t="s">
        <v>1312</v>
      </c>
      <c r="B9" s="297"/>
      <c r="C9" s="297"/>
      <c r="D9" s="297"/>
      <c r="E9" s="297"/>
      <c r="F9" s="297"/>
      <c r="G9" s="297"/>
      <c r="H9" s="297"/>
      <c r="I9" s="303"/>
    </row>
    <row r="10" spans="1:9" ht="38.1" customHeight="1">
      <c r="A10" s="285" t="s">
        <v>1313</v>
      </c>
      <c r="B10" s="297"/>
      <c r="C10" s="297"/>
      <c r="D10" s="297"/>
      <c r="E10" s="297"/>
      <c r="F10" s="297"/>
      <c r="G10" s="297"/>
      <c r="H10" s="297"/>
      <c r="I10" s="303"/>
    </row>
    <row r="11" spans="1:9" ht="38.1" customHeight="1">
      <c r="A11" s="285" t="s">
        <v>1314</v>
      </c>
      <c r="B11" s="297"/>
      <c r="C11" s="297"/>
      <c r="D11" s="297"/>
      <c r="E11" s="297"/>
      <c r="F11" s="297"/>
      <c r="G11" s="297"/>
      <c r="H11" s="297"/>
      <c r="I11" s="303"/>
    </row>
    <row r="12" spans="1:9" ht="38.1" customHeight="1">
      <c r="A12" s="296" t="s">
        <v>1315</v>
      </c>
      <c r="B12" s="297"/>
      <c r="C12" s="297"/>
      <c r="D12" s="297"/>
      <c r="E12" s="297"/>
      <c r="F12" s="297"/>
      <c r="G12" s="297"/>
      <c r="H12" s="297"/>
      <c r="I12" s="303"/>
    </row>
    <row r="13" spans="1:9" ht="38.1" customHeight="1">
      <c r="A13" s="285" t="s">
        <v>1316</v>
      </c>
      <c r="B13" s="297"/>
      <c r="C13" s="297"/>
      <c r="D13" s="297"/>
      <c r="E13" s="297"/>
      <c r="F13" s="297"/>
      <c r="G13" s="297"/>
      <c r="H13" s="297"/>
      <c r="I13" s="303"/>
    </row>
    <row r="14" spans="1:9" ht="38.1" customHeight="1">
      <c r="A14" s="285" t="s">
        <v>1317</v>
      </c>
      <c r="B14" s="297"/>
      <c r="C14" s="297"/>
      <c r="D14" s="297"/>
      <c r="E14" s="297"/>
      <c r="F14" s="297"/>
      <c r="G14" s="297"/>
      <c r="H14" s="297"/>
      <c r="I14" s="303"/>
    </row>
    <row r="15" spans="1:9" ht="38.1" customHeight="1">
      <c r="A15" s="285" t="s">
        <v>1318</v>
      </c>
      <c r="B15" s="297"/>
      <c r="C15" s="297"/>
      <c r="D15" s="297"/>
      <c r="E15" s="297"/>
      <c r="F15" s="297"/>
      <c r="G15" s="297"/>
      <c r="H15" s="297"/>
      <c r="I15" s="303"/>
    </row>
    <row r="16" spans="1:9" ht="38.1" customHeight="1">
      <c r="A16" s="285" t="s">
        <v>1319</v>
      </c>
      <c r="B16" s="297"/>
      <c r="C16" s="297"/>
      <c r="D16" s="297"/>
      <c r="E16" s="297"/>
      <c r="F16" s="297"/>
      <c r="G16" s="297"/>
      <c r="H16" s="297"/>
      <c r="I16" s="303"/>
    </row>
    <row r="17" spans="1:9" ht="38.1" customHeight="1">
      <c r="A17" s="285" t="s">
        <v>1320</v>
      </c>
      <c r="B17" s="297"/>
      <c r="C17" s="297"/>
      <c r="D17" s="297"/>
      <c r="E17" s="297"/>
      <c r="F17" s="297"/>
      <c r="G17" s="297"/>
      <c r="H17" s="297"/>
      <c r="I17" s="303"/>
    </row>
    <row r="18" spans="1:9" ht="38.1" customHeight="1">
      <c r="A18" s="429" t="s">
        <v>1321</v>
      </c>
      <c r="B18" s="439"/>
      <c r="C18" s="439"/>
      <c r="D18" s="439"/>
      <c r="E18" s="439"/>
      <c r="F18" s="439"/>
      <c r="G18" s="439"/>
      <c r="H18" s="439"/>
      <c r="I18" s="440"/>
    </row>
    <row r="19" spans="1:9" ht="14.25" customHeight="1">
      <c r="A19" s="300"/>
      <c r="B19" s="300"/>
      <c r="C19" s="300"/>
      <c r="D19" s="300"/>
      <c r="E19" s="300"/>
      <c r="F19" s="300"/>
      <c r="G19" s="300"/>
      <c r="H19" s="300"/>
      <c r="I19" s="300"/>
    </row>
    <row r="20" spans="1:9" ht="14.25" customHeight="1">
      <c r="A20" s="300"/>
      <c r="B20" s="300"/>
      <c r="C20" s="300"/>
      <c r="D20" s="300"/>
      <c r="E20" s="300"/>
      <c r="F20" s="300"/>
      <c r="G20" s="300"/>
      <c r="H20" s="300"/>
      <c r="I20" s="300"/>
    </row>
  </sheetData>
  <mergeCells count="2">
    <mergeCell ref="A2:I2"/>
    <mergeCell ref="A3:I3"/>
  </mergeCells>
  <phoneticPr fontId="3" type="noConversion"/>
  <printOptions horizontalCentered="1"/>
  <pageMargins left="0.75" right="0.75" top="1" bottom="1" header="0.51" footer="0.51"/>
  <pageSetup paperSize="9" orientation="portrait" horizontalDpi="0" verticalDpi="0"/>
</worksheet>
</file>

<file path=xl/worksheets/sheet18.xml><?xml version="1.0" encoding="utf-8"?>
<worksheet xmlns="http://schemas.openxmlformats.org/spreadsheetml/2006/main" xmlns:r="http://schemas.openxmlformats.org/officeDocument/2006/relationships">
  <dimension ref="A1:I20"/>
  <sheetViews>
    <sheetView zoomScaleSheetLayoutView="100" workbookViewId="0">
      <selection activeCell="B16" sqref="B16"/>
    </sheetView>
  </sheetViews>
  <sheetFormatPr defaultColWidth="10.125" defaultRowHeight="14.25"/>
  <cols>
    <col min="1" max="1" width="28.5" style="292" customWidth="1"/>
    <col min="2" max="9" width="6.5" style="292" customWidth="1"/>
    <col min="10" max="16384" width="10.125" style="292"/>
  </cols>
  <sheetData>
    <row r="1" spans="1:9" ht="30" customHeight="1">
      <c r="I1" s="292" t="s">
        <v>1298</v>
      </c>
    </row>
    <row r="2" spans="1:9" ht="33" customHeight="1">
      <c r="A2" s="693" t="s">
        <v>1299</v>
      </c>
      <c r="B2" s="693"/>
      <c r="C2" s="693"/>
      <c r="D2" s="693"/>
      <c r="E2" s="693"/>
      <c r="F2" s="693"/>
      <c r="G2" s="693"/>
      <c r="H2" s="694"/>
      <c r="I2" s="693"/>
    </row>
    <row r="3" spans="1:9" ht="27" customHeight="1">
      <c r="A3" s="695" t="s">
        <v>302</v>
      </c>
      <c r="B3" s="695"/>
      <c r="C3" s="695"/>
      <c r="D3" s="695"/>
      <c r="E3" s="695"/>
      <c r="F3" s="695"/>
      <c r="G3" s="695"/>
      <c r="H3" s="696"/>
      <c r="I3" s="695"/>
    </row>
    <row r="4" spans="1:9" ht="36.950000000000003" customHeight="1">
      <c r="A4" s="280" t="s">
        <v>557</v>
      </c>
      <c r="B4" s="281" t="s">
        <v>1330</v>
      </c>
      <c r="C4" s="281" t="s">
        <v>1331</v>
      </c>
      <c r="D4" s="281" t="s">
        <v>1332</v>
      </c>
      <c r="E4" s="281" t="s">
        <v>1333</v>
      </c>
      <c r="F4" s="281" t="s">
        <v>1334</v>
      </c>
      <c r="G4" s="281" t="s">
        <v>1335</v>
      </c>
      <c r="H4" s="281" t="s">
        <v>1336</v>
      </c>
      <c r="I4" s="282" t="s">
        <v>1337</v>
      </c>
    </row>
    <row r="5" spans="1:9" ht="38.1" customHeight="1">
      <c r="A5" s="293" t="s">
        <v>1308</v>
      </c>
      <c r="B5" s="294"/>
      <c r="C5" s="294"/>
      <c r="D5" s="294"/>
      <c r="E5" s="294"/>
      <c r="F5" s="294"/>
      <c r="G5" s="294"/>
      <c r="H5" s="294"/>
      <c r="I5" s="301"/>
    </row>
    <row r="6" spans="1:9" ht="38.1" customHeight="1">
      <c r="A6" s="285" t="s">
        <v>1309</v>
      </c>
      <c r="B6" s="295"/>
      <c r="C6" s="295"/>
      <c r="D6" s="295"/>
      <c r="E6" s="295"/>
      <c r="F6" s="295"/>
      <c r="G6" s="295"/>
      <c r="H6" s="295"/>
      <c r="I6" s="302"/>
    </row>
    <row r="7" spans="1:9" ht="38.1" customHeight="1">
      <c r="A7" s="285" t="s">
        <v>1310</v>
      </c>
      <c r="B7" s="295"/>
      <c r="C7" s="295"/>
      <c r="D7" s="295"/>
      <c r="E7" s="295"/>
      <c r="F7" s="295"/>
      <c r="G7" s="295"/>
      <c r="H7" s="295"/>
      <c r="I7" s="302"/>
    </row>
    <row r="8" spans="1:9" ht="38.1" customHeight="1">
      <c r="A8" s="296" t="s">
        <v>1311</v>
      </c>
      <c r="B8" s="295"/>
      <c r="C8" s="295"/>
      <c r="D8" s="295"/>
      <c r="E8" s="295"/>
      <c r="F8" s="295"/>
      <c r="G8" s="295"/>
      <c r="H8" s="295"/>
      <c r="I8" s="302"/>
    </row>
    <row r="9" spans="1:9" ht="38.1" customHeight="1">
      <c r="A9" s="285" t="s">
        <v>1312</v>
      </c>
      <c r="B9" s="297"/>
      <c r="C9" s="297"/>
      <c r="D9" s="297"/>
      <c r="E9" s="297"/>
      <c r="F9" s="297"/>
      <c r="G9" s="297"/>
      <c r="H9" s="297"/>
      <c r="I9" s="303"/>
    </row>
    <row r="10" spans="1:9" ht="38.1" customHeight="1">
      <c r="A10" s="285" t="s">
        <v>1313</v>
      </c>
      <c r="B10" s="297"/>
      <c r="C10" s="297"/>
      <c r="D10" s="297"/>
      <c r="E10" s="297"/>
      <c r="F10" s="297"/>
      <c r="G10" s="297"/>
      <c r="H10" s="297"/>
      <c r="I10" s="303"/>
    </row>
    <row r="11" spans="1:9" ht="38.1" customHeight="1">
      <c r="A11" s="285" t="s">
        <v>1314</v>
      </c>
      <c r="B11" s="297"/>
      <c r="C11" s="297"/>
      <c r="D11" s="297"/>
      <c r="E11" s="297"/>
      <c r="F11" s="297"/>
      <c r="G11" s="297"/>
      <c r="H11" s="297"/>
      <c r="I11" s="303"/>
    </row>
    <row r="12" spans="1:9" ht="38.1" customHeight="1">
      <c r="A12" s="296" t="s">
        <v>1315</v>
      </c>
      <c r="B12" s="297"/>
      <c r="C12" s="297"/>
      <c r="D12" s="297"/>
      <c r="E12" s="297"/>
      <c r="F12" s="297"/>
      <c r="G12" s="297"/>
      <c r="H12" s="297"/>
      <c r="I12" s="303"/>
    </row>
    <row r="13" spans="1:9" ht="38.1" customHeight="1">
      <c r="A13" s="285" t="s">
        <v>1316</v>
      </c>
      <c r="B13" s="297"/>
      <c r="C13" s="297"/>
      <c r="D13" s="297"/>
      <c r="E13" s="297"/>
      <c r="F13" s="297"/>
      <c r="G13" s="297"/>
      <c r="H13" s="297"/>
      <c r="I13" s="303"/>
    </row>
    <row r="14" spans="1:9" ht="38.1" customHeight="1">
      <c r="A14" s="285" t="s">
        <v>1317</v>
      </c>
      <c r="B14" s="297"/>
      <c r="C14" s="297"/>
      <c r="D14" s="297"/>
      <c r="E14" s="297"/>
      <c r="F14" s="297"/>
      <c r="G14" s="297"/>
      <c r="H14" s="297"/>
      <c r="I14" s="303"/>
    </row>
    <row r="15" spans="1:9" ht="38.1" customHeight="1">
      <c r="A15" s="285" t="s">
        <v>1318</v>
      </c>
      <c r="B15" s="297"/>
      <c r="C15" s="297"/>
      <c r="D15" s="297"/>
      <c r="E15" s="297"/>
      <c r="F15" s="297"/>
      <c r="G15" s="297"/>
      <c r="H15" s="297"/>
      <c r="I15" s="303"/>
    </row>
    <row r="16" spans="1:9" ht="38.1" customHeight="1">
      <c r="A16" s="285" t="s">
        <v>1319</v>
      </c>
      <c r="B16" s="297"/>
      <c r="C16" s="297"/>
      <c r="D16" s="297"/>
      <c r="E16" s="297"/>
      <c r="F16" s="297"/>
      <c r="G16" s="297"/>
      <c r="H16" s="297"/>
      <c r="I16" s="303"/>
    </row>
    <row r="17" spans="1:9" ht="38.1" customHeight="1">
      <c r="A17" s="285" t="s">
        <v>1320</v>
      </c>
      <c r="B17" s="297"/>
      <c r="C17" s="297"/>
      <c r="D17" s="297"/>
      <c r="E17" s="297"/>
      <c r="F17" s="297"/>
      <c r="G17" s="297"/>
      <c r="H17" s="297"/>
      <c r="I17" s="303"/>
    </row>
    <row r="18" spans="1:9" ht="38.1" customHeight="1">
      <c r="A18" s="429" t="s">
        <v>1321</v>
      </c>
      <c r="B18" s="439"/>
      <c r="C18" s="439"/>
      <c r="D18" s="439"/>
      <c r="E18" s="439"/>
      <c r="F18" s="439"/>
      <c r="G18" s="439"/>
      <c r="H18" s="439"/>
      <c r="I18" s="440"/>
    </row>
    <row r="19" spans="1:9" ht="14.25" customHeight="1">
      <c r="A19" s="300"/>
      <c r="B19" s="300"/>
      <c r="C19" s="300"/>
      <c r="D19" s="300"/>
      <c r="E19" s="300"/>
      <c r="F19" s="300"/>
      <c r="G19" s="300"/>
      <c r="H19" s="300"/>
      <c r="I19" s="300"/>
    </row>
    <row r="20" spans="1:9" ht="14.25" customHeight="1">
      <c r="A20" s="300"/>
      <c r="B20" s="300"/>
      <c r="C20" s="300"/>
      <c r="D20" s="300"/>
      <c r="E20" s="300"/>
      <c r="F20" s="300"/>
      <c r="G20" s="300"/>
      <c r="H20" s="300"/>
      <c r="I20" s="300"/>
    </row>
  </sheetData>
  <mergeCells count="2">
    <mergeCell ref="A2:I2"/>
    <mergeCell ref="A3:I3"/>
  </mergeCells>
  <phoneticPr fontId="3" type="noConversion"/>
  <printOptions horizontalCentered="1"/>
  <pageMargins left="0.75" right="0.75" top="1" bottom="1" header="0.51" footer="0.51"/>
  <pageSetup paperSize="9" orientation="portrait" horizontalDpi="0" verticalDpi="0"/>
</worksheet>
</file>

<file path=xl/worksheets/sheet19.xml><?xml version="1.0" encoding="utf-8"?>
<worksheet xmlns="http://schemas.openxmlformats.org/spreadsheetml/2006/main" xmlns:r="http://schemas.openxmlformats.org/officeDocument/2006/relationships">
  <sheetPr enableFormatConditionsCalculation="0">
    <tabColor rgb="FFFF0000"/>
  </sheetPr>
  <dimension ref="A1:A188"/>
  <sheetViews>
    <sheetView zoomScaleSheetLayoutView="100" workbookViewId="0">
      <selection activeCell="A17" sqref="A17"/>
    </sheetView>
  </sheetViews>
  <sheetFormatPr defaultColWidth="81.875" defaultRowHeight="14.25"/>
  <sheetData>
    <row r="1" spans="1:1" ht="27">
      <c r="A1" s="433" t="s">
        <v>57</v>
      </c>
    </row>
    <row r="2" spans="1:1" ht="22.5">
      <c r="A2" s="434" t="s">
        <v>1338</v>
      </c>
    </row>
    <row r="3" spans="1:1" ht="101.25">
      <c r="A3" s="435" t="s">
        <v>1339</v>
      </c>
    </row>
    <row r="4" spans="1:1" ht="20.25">
      <c r="A4" s="436" t="s">
        <v>1340</v>
      </c>
    </row>
    <row r="5" spans="1:1" ht="40.5">
      <c r="A5" s="435" t="s">
        <v>1341</v>
      </c>
    </row>
    <row r="6" spans="1:1" ht="60.75">
      <c r="A6" s="437" t="s">
        <v>1342</v>
      </c>
    </row>
    <row r="7" spans="1:1" ht="60.75">
      <c r="A7" s="438" t="s">
        <v>1343</v>
      </c>
    </row>
    <row r="8" spans="1:1" ht="121.5">
      <c r="A8" s="438" t="s">
        <v>1344</v>
      </c>
    </row>
    <row r="9" spans="1:1" ht="40.5">
      <c r="A9" s="438" t="s">
        <v>1345</v>
      </c>
    </row>
    <row r="10" spans="1:1" ht="60.75">
      <c r="A10" s="438" t="s">
        <v>1346</v>
      </c>
    </row>
    <row r="11" spans="1:1" ht="60.75">
      <c r="A11" s="437" t="s">
        <v>1347</v>
      </c>
    </row>
    <row r="12" spans="1:1" ht="121.5">
      <c r="A12" s="438" t="s">
        <v>1348</v>
      </c>
    </row>
    <row r="13" spans="1:1" ht="60.75">
      <c r="A13" s="438" t="s">
        <v>1349</v>
      </c>
    </row>
    <row r="14" spans="1:1" ht="60.75">
      <c r="A14" s="438" t="s">
        <v>1350</v>
      </c>
    </row>
    <row r="15" spans="1:1" ht="60.75">
      <c r="A15" s="438" t="s">
        <v>1351</v>
      </c>
    </row>
    <row r="16" spans="1:1" ht="60.75">
      <c r="A16" s="438" t="s">
        <v>1352</v>
      </c>
    </row>
    <row r="17" spans="1:1" ht="40.5">
      <c r="A17" s="438" t="s">
        <v>3176</v>
      </c>
    </row>
    <row r="18" spans="1:1" ht="60.75">
      <c r="A18" s="438" t="s">
        <v>3174</v>
      </c>
    </row>
    <row r="19" spans="1:1" ht="60.75">
      <c r="A19" s="438" t="s">
        <v>3175</v>
      </c>
    </row>
    <row r="20" spans="1:1" ht="60.75">
      <c r="A20" s="438" t="s">
        <v>1353</v>
      </c>
    </row>
    <row r="21" spans="1:1" ht="60.75">
      <c r="A21" s="438" t="s">
        <v>1354</v>
      </c>
    </row>
    <row r="22" spans="1:1" ht="40.5">
      <c r="A22" s="437" t="s">
        <v>1355</v>
      </c>
    </row>
    <row r="23" spans="1:1" ht="81">
      <c r="A23" s="438" t="s">
        <v>1356</v>
      </c>
    </row>
    <row r="24" spans="1:1" ht="60.75">
      <c r="A24" s="438" t="s">
        <v>1357</v>
      </c>
    </row>
    <row r="25" spans="1:1" ht="40.5">
      <c r="A25" s="438" t="s">
        <v>1358</v>
      </c>
    </row>
    <row r="26" spans="1:1" ht="81">
      <c r="A26" s="438" t="s">
        <v>1359</v>
      </c>
    </row>
    <row r="27" spans="1:1" ht="81">
      <c r="A27" s="438" t="s">
        <v>1360</v>
      </c>
    </row>
    <row r="28" spans="1:1" ht="20.25">
      <c r="A28" s="438" t="s">
        <v>1361</v>
      </c>
    </row>
    <row r="29" spans="1:1" ht="81">
      <c r="A29" s="438" t="s">
        <v>1362</v>
      </c>
    </row>
    <row r="30" spans="1:1" ht="40.5">
      <c r="A30" s="437" t="s">
        <v>1363</v>
      </c>
    </row>
    <row r="31" spans="1:1" ht="81">
      <c r="A31" s="438" t="s">
        <v>1364</v>
      </c>
    </row>
    <row r="32" spans="1:1" ht="60.75">
      <c r="A32" s="438" t="s">
        <v>1365</v>
      </c>
    </row>
    <row r="33" spans="1:1" ht="40.5">
      <c r="A33" s="438" t="s">
        <v>1366</v>
      </c>
    </row>
    <row r="34" spans="1:1" ht="81">
      <c r="A34" s="438" t="s">
        <v>1367</v>
      </c>
    </row>
    <row r="35" spans="1:1" ht="40.5">
      <c r="A35" s="438" t="s">
        <v>1368</v>
      </c>
    </row>
    <row r="36" spans="1:1" ht="101.25">
      <c r="A36" s="438" t="s">
        <v>1369</v>
      </c>
    </row>
    <row r="37" spans="1:1" ht="40.5">
      <c r="A37" s="437" t="s">
        <v>1370</v>
      </c>
    </row>
    <row r="38" spans="1:1" ht="20.25">
      <c r="A38" s="438" t="s">
        <v>1371</v>
      </c>
    </row>
    <row r="39" spans="1:1" ht="20.25">
      <c r="A39" s="438" t="s">
        <v>1372</v>
      </c>
    </row>
    <row r="40" spans="1:1" ht="20.25">
      <c r="A40" s="438" t="s">
        <v>1373</v>
      </c>
    </row>
    <row r="41" spans="1:1" ht="40.5">
      <c r="A41" s="437" t="s">
        <v>1374</v>
      </c>
    </row>
    <row r="42" spans="1:1" ht="60.75">
      <c r="A42" s="438" t="s">
        <v>1375</v>
      </c>
    </row>
    <row r="43" spans="1:1" ht="40.5">
      <c r="A43" s="438" t="s">
        <v>1376</v>
      </c>
    </row>
    <row r="44" spans="1:1" ht="40.5">
      <c r="A44" s="437" t="s">
        <v>1377</v>
      </c>
    </row>
    <row r="45" spans="1:1" ht="20.25">
      <c r="A45" s="438" t="s">
        <v>1378</v>
      </c>
    </row>
    <row r="46" spans="1:1" ht="20.25">
      <c r="A46" s="438" t="s">
        <v>1379</v>
      </c>
    </row>
    <row r="47" spans="1:1" ht="20.25">
      <c r="A47" s="438" t="s">
        <v>1380</v>
      </c>
    </row>
    <row r="48" spans="1:1" ht="20.25">
      <c r="A48" s="437" t="s">
        <v>1381</v>
      </c>
    </row>
    <row r="49" spans="1:1" ht="60.75">
      <c r="A49" s="438" t="s">
        <v>1382</v>
      </c>
    </row>
    <row r="50" spans="1:1" ht="40.5">
      <c r="A50" s="438" t="s">
        <v>1383</v>
      </c>
    </row>
    <row r="51" spans="1:1" ht="40.5">
      <c r="A51" s="437" t="s">
        <v>1384</v>
      </c>
    </row>
    <row r="52" spans="1:1" ht="60.75">
      <c r="A52" s="438" t="s">
        <v>1385</v>
      </c>
    </row>
    <row r="53" spans="1:1" ht="81">
      <c r="A53" s="438" t="s">
        <v>1386</v>
      </c>
    </row>
    <row r="54" spans="1:1" ht="81">
      <c r="A54" s="438" t="s">
        <v>1387</v>
      </c>
    </row>
    <row r="55" spans="1:1" ht="40.5">
      <c r="A55" s="438" t="s">
        <v>1388</v>
      </c>
    </row>
    <row r="56" spans="1:1" ht="81">
      <c r="A56" s="438" t="s">
        <v>1389</v>
      </c>
    </row>
    <row r="57" spans="1:1" ht="40.5">
      <c r="A57" s="437" t="s">
        <v>1390</v>
      </c>
    </row>
    <row r="58" spans="1:1" ht="20.25">
      <c r="A58" s="438" t="s">
        <v>1391</v>
      </c>
    </row>
    <row r="59" spans="1:1" ht="40.5">
      <c r="A59" s="438" t="s">
        <v>1392</v>
      </c>
    </row>
    <row r="60" spans="1:1" ht="20.25">
      <c r="A60" s="437" t="s">
        <v>1393</v>
      </c>
    </row>
    <row r="61" spans="1:1" ht="20.25">
      <c r="A61" s="438" t="s">
        <v>1394</v>
      </c>
    </row>
    <row r="62" spans="1:1" ht="20.25">
      <c r="A62" s="438" t="s">
        <v>1395</v>
      </c>
    </row>
    <row r="63" spans="1:1" ht="40.5">
      <c r="A63" s="438" t="s">
        <v>1396</v>
      </c>
    </row>
    <row r="64" spans="1:1" ht="40.5">
      <c r="A64" s="438" t="s">
        <v>1397</v>
      </c>
    </row>
    <row r="65" spans="1:1" ht="20.25">
      <c r="A65" s="437" t="s">
        <v>1398</v>
      </c>
    </row>
    <row r="66" spans="1:1" ht="20.25">
      <c r="A66" s="435" t="s">
        <v>1399</v>
      </c>
    </row>
    <row r="67" spans="1:1" ht="20.25">
      <c r="A67" s="435" t="s">
        <v>1400</v>
      </c>
    </row>
    <row r="68" spans="1:1" ht="40.5">
      <c r="A68" s="437" t="s">
        <v>1401</v>
      </c>
    </row>
    <row r="69" spans="1:1" ht="20.25">
      <c r="A69" s="438" t="s">
        <v>1402</v>
      </c>
    </row>
    <row r="70" spans="1:1" ht="101.25">
      <c r="A70" s="438" t="s">
        <v>1403</v>
      </c>
    </row>
    <row r="71" spans="1:1" ht="20.25">
      <c r="A71" s="438" t="s">
        <v>1404</v>
      </c>
    </row>
    <row r="72" spans="1:1" ht="20.25">
      <c r="A72" s="438" t="s">
        <v>1405</v>
      </c>
    </row>
    <row r="73" spans="1:1" ht="20.25">
      <c r="A73" s="437" t="s">
        <v>1406</v>
      </c>
    </row>
    <row r="74" spans="1:1" ht="20.25">
      <c r="A74" s="438" t="s">
        <v>1407</v>
      </c>
    </row>
    <row r="75" spans="1:1" ht="20.25">
      <c r="A75" s="438" t="s">
        <v>1408</v>
      </c>
    </row>
    <row r="76" spans="1:1" ht="20.25">
      <c r="A76" s="437" t="s">
        <v>1409</v>
      </c>
    </row>
    <row r="77" spans="1:1" ht="40.5">
      <c r="A77" s="438" t="s">
        <v>1410</v>
      </c>
    </row>
    <row r="78" spans="1:1" ht="20.25">
      <c r="A78" s="438" t="s">
        <v>1411</v>
      </c>
    </row>
    <row r="79" spans="1:1" ht="40.5">
      <c r="A79" s="438" t="s">
        <v>1412</v>
      </c>
    </row>
    <row r="80" spans="1:1" ht="20.25">
      <c r="A80" s="438" t="s">
        <v>1413</v>
      </c>
    </row>
    <row r="81" spans="1:1" ht="20.25">
      <c r="A81" s="436" t="s">
        <v>1414</v>
      </c>
    </row>
    <row r="82" spans="1:1" ht="40.5">
      <c r="A82" s="435" t="s">
        <v>1415</v>
      </c>
    </row>
    <row r="83" spans="1:1" ht="40.5">
      <c r="A83" s="437" t="s">
        <v>1416</v>
      </c>
    </row>
    <row r="84" spans="1:1" ht="121.5">
      <c r="A84" s="438" t="s">
        <v>1417</v>
      </c>
    </row>
    <row r="85" spans="1:1" ht="81">
      <c r="A85" s="438" t="s">
        <v>1418</v>
      </c>
    </row>
    <row r="86" spans="1:1" ht="40.5">
      <c r="A86" s="438" t="s">
        <v>1419</v>
      </c>
    </row>
    <row r="87" spans="1:1" ht="60.75">
      <c r="A87" s="438" t="s">
        <v>1420</v>
      </c>
    </row>
    <row r="88" spans="1:1" ht="20.25">
      <c r="A88" s="438" t="s">
        <v>1421</v>
      </c>
    </row>
    <row r="89" spans="1:1" ht="60.75">
      <c r="A89" s="438" t="s">
        <v>1422</v>
      </c>
    </row>
    <row r="90" spans="1:1" ht="60.75">
      <c r="A90" s="438" t="s">
        <v>1423</v>
      </c>
    </row>
    <row r="91" spans="1:1" ht="40.5">
      <c r="A91" s="438" t="s">
        <v>1424</v>
      </c>
    </row>
    <row r="92" spans="1:1" ht="40.5">
      <c r="A92" s="438" t="s">
        <v>1425</v>
      </c>
    </row>
    <row r="93" spans="1:1" ht="81">
      <c r="A93" s="438" t="s">
        <v>1426</v>
      </c>
    </row>
    <row r="94" spans="1:1" ht="20.25">
      <c r="A94" s="438" t="s">
        <v>1427</v>
      </c>
    </row>
    <row r="95" spans="1:1" ht="40.5">
      <c r="A95" s="438" t="s">
        <v>1428</v>
      </c>
    </row>
    <row r="96" spans="1:1" ht="121.5">
      <c r="A96" s="438" t="s">
        <v>1429</v>
      </c>
    </row>
    <row r="97" spans="1:1" ht="40.5">
      <c r="A97" s="437" t="s">
        <v>1430</v>
      </c>
    </row>
    <row r="98" spans="1:1" ht="20.25">
      <c r="A98" s="438" t="s">
        <v>1431</v>
      </c>
    </row>
    <row r="99" spans="1:1" ht="20.25">
      <c r="A99" s="438" t="s">
        <v>1432</v>
      </c>
    </row>
    <row r="100" spans="1:1" ht="20.25">
      <c r="A100" s="438" t="s">
        <v>1433</v>
      </c>
    </row>
    <row r="101" spans="1:1" ht="20.25">
      <c r="A101" s="438" t="s">
        <v>1434</v>
      </c>
    </row>
    <row r="102" spans="1:1" ht="20.25">
      <c r="A102" s="438" t="s">
        <v>1435</v>
      </c>
    </row>
    <row r="103" spans="1:1" ht="20.25">
      <c r="A103" s="438" t="s">
        <v>1436</v>
      </c>
    </row>
    <row r="104" spans="1:1" ht="40.5">
      <c r="A104" s="438" t="s">
        <v>1437</v>
      </c>
    </row>
    <row r="105" spans="1:1" ht="60.75">
      <c r="A105" s="438" t="s">
        <v>1438</v>
      </c>
    </row>
    <row r="106" spans="1:1" ht="60.75">
      <c r="A106" s="438" t="s">
        <v>1439</v>
      </c>
    </row>
    <row r="107" spans="1:1" ht="40.5">
      <c r="A107" s="438" t="s">
        <v>1440</v>
      </c>
    </row>
    <row r="108" spans="1:1" ht="40.5">
      <c r="A108" s="438" t="s">
        <v>3172</v>
      </c>
    </row>
    <row r="109" spans="1:1" ht="60.75">
      <c r="A109" s="438" t="s">
        <v>1441</v>
      </c>
    </row>
    <row r="110" spans="1:1" ht="40.5">
      <c r="A110" s="438" t="s">
        <v>1442</v>
      </c>
    </row>
    <row r="111" spans="1:1" ht="40.5">
      <c r="A111" s="438" t="s">
        <v>1443</v>
      </c>
    </row>
    <row r="112" spans="1:1" ht="60.75">
      <c r="A112" s="438" t="s">
        <v>1444</v>
      </c>
    </row>
    <row r="113" spans="1:1" ht="40.5">
      <c r="A113" s="438" t="s">
        <v>3173</v>
      </c>
    </row>
    <row r="114" spans="1:1" ht="81">
      <c r="A114" s="438" t="s">
        <v>1445</v>
      </c>
    </row>
    <row r="115" spans="1:1" ht="40.5">
      <c r="A115" s="438" t="s">
        <v>1446</v>
      </c>
    </row>
    <row r="116" spans="1:1" ht="40.5">
      <c r="A116" s="438" t="s">
        <v>1447</v>
      </c>
    </row>
    <row r="117" spans="1:1" ht="40.5">
      <c r="A117" s="438" t="s">
        <v>1448</v>
      </c>
    </row>
    <row r="118" spans="1:1" ht="40.5">
      <c r="A118" s="438" t="s">
        <v>1449</v>
      </c>
    </row>
    <row r="119" spans="1:1" ht="20.25">
      <c r="A119" s="438" t="s">
        <v>1450</v>
      </c>
    </row>
    <row r="120" spans="1:1" ht="20.25">
      <c r="A120" s="438" t="s">
        <v>1451</v>
      </c>
    </row>
    <row r="121" spans="1:1" ht="40.5">
      <c r="A121" s="438" t="s">
        <v>1452</v>
      </c>
    </row>
    <row r="122" spans="1:1" ht="60.75">
      <c r="A122" s="438" t="s">
        <v>1453</v>
      </c>
    </row>
    <row r="123" spans="1:1" ht="60.75">
      <c r="A123" s="438" t="s">
        <v>1454</v>
      </c>
    </row>
    <row r="124" spans="1:1" ht="60.75">
      <c r="A124" s="438" t="s">
        <v>1455</v>
      </c>
    </row>
    <row r="125" spans="1:1" ht="40.5">
      <c r="A125" s="437" t="s">
        <v>1456</v>
      </c>
    </row>
    <row r="126" spans="1:1" ht="60.75">
      <c r="A126" s="438" t="s">
        <v>1457</v>
      </c>
    </row>
    <row r="127" spans="1:1" ht="40.5">
      <c r="A127" s="438" t="s">
        <v>1458</v>
      </c>
    </row>
    <row r="128" spans="1:1" ht="81">
      <c r="A128" s="438" t="s">
        <v>1459</v>
      </c>
    </row>
    <row r="129" spans="1:1" ht="81">
      <c r="A129" s="438" t="s">
        <v>1460</v>
      </c>
    </row>
    <row r="130" spans="1:1" ht="101.25">
      <c r="A130" s="438" t="s">
        <v>1461</v>
      </c>
    </row>
    <row r="131" spans="1:1" ht="141.75">
      <c r="A131" s="438" t="s">
        <v>1462</v>
      </c>
    </row>
    <row r="132" spans="1:1" ht="101.25">
      <c r="A132" s="438" t="s">
        <v>1463</v>
      </c>
    </row>
    <row r="133" spans="1:1" ht="81">
      <c r="A133" s="438" t="s">
        <v>1464</v>
      </c>
    </row>
    <row r="134" spans="1:1" ht="40.5">
      <c r="A134" s="438" t="s">
        <v>1465</v>
      </c>
    </row>
    <row r="135" spans="1:1" ht="81">
      <c r="A135" s="438" t="s">
        <v>1466</v>
      </c>
    </row>
    <row r="136" spans="1:1" ht="81">
      <c r="A136" s="438" t="s">
        <v>1467</v>
      </c>
    </row>
    <row r="137" spans="1:1" ht="20.25">
      <c r="A137" s="437" t="s">
        <v>1468</v>
      </c>
    </row>
    <row r="138" spans="1:1" ht="20.25">
      <c r="A138" s="438" t="s">
        <v>1394</v>
      </c>
    </row>
    <row r="139" spans="1:1" ht="20.25">
      <c r="A139" s="438" t="s">
        <v>1395</v>
      </c>
    </row>
    <row r="140" spans="1:1" ht="40.5">
      <c r="A140" s="438" t="s">
        <v>1396</v>
      </c>
    </row>
    <row r="141" spans="1:1" ht="40.5">
      <c r="A141" s="438" t="s">
        <v>1397</v>
      </c>
    </row>
    <row r="142" spans="1:1" ht="40.5">
      <c r="A142" s="437" t="s">
        <v>1469</v>
      </c>
    </row>
    <row r="143" spans="1:1" ht="60.75">
      <c r="A143" s="438" t="s">
        <v>1470</v>
      </c>
    </row>
    <row r="144" spans="1:1" ht="60.75">
      <c r="A144" s="438" t="s">
        <v>1471</v>
      </c>
    </row>
    <row r="145" spans="1:1" ht="81">
      <c r="A145" s="438" t="s">
        <v>1472</v>
      </c>
    </row>
    <row r="146" spans="1:1" ht="40.5">
      <c r="A146" s="438" t="s">
        <v>1473</v>
      </c>
    </row>
    <row r="147" spans="1:1" ht="40.5">
      <c r="A147" s="438" t="s">
        <v>1474</v>
      </c>
    </row>
    <row r="148" spans="1:1" ht="81">
      <c r="A148" s="438" t="s">
        <v>1475</v>
      </c>
    </row>
    <row r="149" spans="1:1" ht="60.75">
      <c r="A149" s="438" t="s">
        <v>1476</v>
      </c>
    </row>
    <row r="150" spans="1:1" ht="40.5">
      <c r="A150" s="438" t="s">
        <v>1477</v>
      </c>
    </row>
    <row r="151" spans="1:1" ht="40.5">
      <c r="A151" s="438" t="s">
        <v>1478</v>
      </c>
    </row>
    <row r="152" spans="1:1" ht="20.25">
      <c r="A152" s="438" t="s">
        <v>1479</v>
      </c>
    </row>
    <row r="153" spans="1:1" ht="40.5">
      <c r="A153" s="438" t="s">
        <v>1480</v>
      </c>
    </row>
    <row r="154" spans="1:1" ht="40.5">
      <c r="A154" s="438" t="s">
        <v>1481</v>
      </c>
    </row>
    <row r="155" spans="1:1" ht="40.5">
      <c r="A155" s="437" t="s">
        <v>1482</v>
      </c>
    </row>
    <row r="156" spans="1:1" ht="60.75">
      <c r="A156" s="438" t="s">
        <v>1470</v>
      </c>
    </row>
    <row r="157" spans="1:1" ht="60.75">
      <c r="A157" s="438" t="s">
        <v>1471</v>
      </c>
    </row>
    <row r="158" spans="1:1" ht="81">
      <c r="A158" s="438" t="s">
        <v>1472</v>
      </c>
    </row>
    <row r="159" spans="1:1" ht="40.5">
      <c r="A159" s="438" t="s">
        <v>1473</v>
      </c>
    </row>
    <row r="160" spans="1:1" ht="40.5">
      <c r="A160" s="438" t="s">
        <v>1474</v>
      </c>
    </row>
    <row r="161" spans="1:1" ht="81">
      <c r="A161" s="438" t="s">
        <v>1475</v>
      </c>
    </row>
    <row r="162" spans="1:1" ht="60.75">
      <c r="A162" s="438" t="s">
        <v>1483</v>
      </c>
    </row>
    <row r="163" spans="1:1" ht="40.5">
      <c r="A163" s="438" t="s">
        <v>1484</v>
      </c>
    </row>
    <row r="164" spans="1:1" ht="40.5">
      <c r="A164" s="438" t="s">
        <v>1485</v>
      </c>
    </row>
    <row r="165" spans="1:1" ht="40.5">
      <c r="A165" s="438" t="s">
        <v>1486</v>
      </c>
    </row>
    <row r="166" spans="1:1" ht="40.5">
      <c r="A166" s="438" t="s">
        <v>1487</v>
      </c>
    </row>
    <row r="167" spans="1:1" ht="40.5">
      <c r="A167" s="438" t="s">
        <v>1488</v>
      </c>
    </row>
    <row r="168" spans="1:1" ht="40.5">
      <c r="A168" s="438" t="s">
        <v>1489</v>
      </c>
    </row>
    <row r="169" spans="1:1" ht="20.25">
      <c r="A169" s="438" t="s">
        <v>1490</v>
      </c>
    </row>
    <row r="170" spans="1:1" ht="40.5">
      <c r="A170" s="438" t="s">
        <v>1491</v>
      </c>
    </row>
    <row r="171" spans="1:1" ht="20.25">
      <c r="A171" s="438" t="s">
        <v>1492</v>
      </c>
    </row>
    <row r="172" spans="1:1" ht="40.5">
      <c r="A172" s="437" t="s">
        <v>1493</v>
      </c>
    </row>
    <row r="173" spans="1:1" ht="40.5">
      <c r="A173" s="438" t="s">
        <v>1494</v>
      </c>
    </row>
    <row r="174" spans="1:1" ht="20.25">
      <c r="A174" s="438" t="s">
        <v>1495</v>
      </c>
    </row>
    <row r="175" spans="1:1" ht="40.5">
      <c r="A175" s="437" t="s">
        <v>1496</v>
      </c>
    </row>
    <row r="176" spans="1:1" ht="40.5">
      <c r="A176" s="438" t="s">
        <v>1494</v>
      </c>
    </row>
    <row r="177" spans="1:1" ht="40.5">
      <c r="A177" s="438" t="s">
        <v>1497</v>
      </c>
    </row>
    <row r="178" spans="1:1" ht="20.25">
      <c r="A178" s="438" t="s">
        <v>1498</v>
      </c>
    </row>
    <row r="179" spans="1:1" ht="20.25">
      <c r="A179" s="438" t="s">
        <v>1499</v>
      </c>
    </row>
    <row r="180" spans="1:1" ht="20.25">
      <c r="A180" s="438" t="s">
        <v>1500</v>
      </c>
    </row>
    <row r="181" spans="1:1" ht="40.5">
      <c r="A181" s="437" t="s">
        <v>1501</v>
      </c>
    </row>
    <row r="182" spans="1:1" ht="20.25">
      <c r="A182" s="438" t="s">
        <v>1391</v>
      </c>
    </row>
    <row r="183" spans="1:1" ht="40.5">
      <c r="A183" s="438" t="s">
        <v>1392</v>
      </c>
    </row>
    <row r="184" spans="1:1" ht="20.25">
      <c r="A184" s="437" t="s">
        <v>1502</v>
      </c>
    </row>
    <row r="185" spans="1:1" ht="40.5">
      <c r="A185" s="438" t="s">
        <v>1410</v>
      </c>
    </row>
    <row r="186" spans="1:1" ht="20.25">
      <c r="A186" s="438" t="s">
        <v>1411</v>
      </c>
    </row>
    <row r="187" spans="1:1" ht="40.5">
      <c r="A187" s="438" t="s">
        <v>1412</v>
      </c>
    </row>
    <row r="188" spans="1:1" ht="20.25">
      <c r="A188" s="438" t="s">
        <v>1413</v>
      </c>
    </row>
  </sheetData>
  <phoneticPr fontId="3" type="noConversion"/>
  <pageMargins left="0.75" right="0.75" top="1" bottom="1" header="0.51" footer="0.51"/>
  <pageSetup paperSize="9" orientation="portrait" horizontalDpi="0" verticalDpi="0"/>
  <legacyDrawing r:id="rId1"/>
  <oleObjects>
    <oleObject progId="Word.Document.12" shapeId="2485250" r:id="rId2"/>
  </oleObjects>
</worksheet>
</file>

<file path=xl/worksheets/sheet2.xml><?xml version="1.0" encoding="utf-8"?>
<worksheet xmlns="http://schemas.openxmlformats.org/spreadsheetml/2006/main" xmlns:r="http://schemas.openxmlformats.org/officeDocument/2006/relationships">
  <sheetPr>
    <pageSetUpPr fitToPage="1"/>
  </sheetPr>
  <dimension ref="A1:H93"/>
  <sheetViews>
    <sheetView topLeftCell="A64" zoomScaleSheetLayoutView="100" workbookViewId="0">
      <selection activeCell="B77" sqref="B77"/>
    </sheetView>
  </sheetViews>
  <sheetFormatPr defaultRowHeight="14.25"/>
  <cols>
    <col min="1" max="1" width="5.375" style="594" customWidth="1"/>
    <col min="2" max="2" width="74" style="594" customWidth="1"/>
    <col min="3" max="4" width="15.25" style="595" customWidth="1"/>
    <col min="5" max="6" width="15.25" style="595" hidden="1" customWidth="1"/>
    <col min="7" max="7" width="9" style="594"/>
    <col min="8" max="8" width="10.375" style="594" bestFit="1" customWidth="1"/>
    <col min="9" max="16384" width="9" style="594"/>
  </cols>
  <sheetData>
    <row r="1" spans="1:6" ht="48.75" customHeight="1">
      <c r="A1" s="678" t="s">
        <v>7</v>
      </c>
      <c r="B1" s="678"/>
      <c r="C1" s="678"/>
      <c r="D1" s="678"/>
      <c r="E1" s="678"/>
      <c r="F1" s="678"/>
    </row>
    <row r="2" spans="1:6" ht="36.950000000000003" customHeight="1">
      <c r="A2" s="679" t="s">
        <v>8</v>
      </c>
      <c r="B2" s="679"/>
      <c r="C2" s="599" t="s">
        <v>9</v>
      </c>
      <c r="D2" s="599" t="s">
        <v>10</v>
      </c>
      <c r="E2" s="599" t="s">
        <v>11</v>
      </c>
      <c r="F2" s="599" t="s">
        <v>12</v>
      </c>
    </row>
    <row r="3" spans="1:6" ht="39.950000000000003" customHeight="1">
      <c r="A3" s="601" t="s">
        <v>13</v>
      </c>
      <c r="B3" s="602"/>
      <c r="C3" s="603"/>
      <c r="D3" s="603"/>
      <c r="E3" s="603"/>
      <c r="F3" s="603"/>
    </row>
    <row r="4" spans="1:6" ht="39.950000000000003" customHeight="1">
      <c r="A4" s="602" t="s">
        <v>14</v>
      </c>
      <c r="B4" s="602"/>
      <c r="C4" s="604"/>
      <c r="D4" s="604"/>
      <c r="E4" s="604"/>
      <c r="F4" s="604"/>
    </row>
    <row r="5" spans="1:6" ht="39.950000000000003" customHeight="1">
      <c r="A5" s="605" t="s">
        <v>15</v>
      </c>
      <c r="B5" s="602" t="s">
        <v>16</v>
      </c>
      <c r="C5" s="606" t="s">
        <v>17</v>
      </c>
      <c r="D5" s="607" t="s">
        <v>18</v>
      </c>
      <c r="E5" s="607"/>
      <c r="F5" s="607"/>
    </row>
    <row r="6" spans="1:6" ht="39.950000000000003" customHeight="1">
      <c r="A6" s="605" t="s">
        <v>19</v>
      </c>
      <c r="B6" s="602" t="s">
        <v>20</v>
      </c>
      <c r="C6" s="606" t="s">
        <v>17</v>
      </c>
      <c r="D6" s="607" t="s">
        <v>18</v>
      </c>
      <c r="E6" s="607"/>
      <c r="F6" s="607"/>
    </row>
    <row r="7" spans="1:6" ht="39.950000000000003" customHeight="1">
      <c r="A7" s="605" t="s">
        <v>21</v>
      </c>
      <c r="B7" s="602" t="s">
        <v>22</v>
      </c>
      <c r="C7" s="606" t="s">
        <v>17</v>
      </c>
      <c r="D7" s="607" t="s">
        <v>18</v>
      </c>
      <c r="E7" s="607"/>
      <c r="F7" s="607"/>
    </row>
    <row r="8" spans="1:6" ht="39.950000000000003" customHeight="1">
      <c r="A8" s="605" t="s">
        <v>23</v>
      </c>
      <c r="B8" s="602" t="s">
        <v>24</v>
      </c>
      <c r="C8" s="606" t="s">
        <v>17</v>
      </c>
      <c r="D8" s="607" t="s">
        <v>18</v>
      </c>
      <c r="E8" s="607"/>
      <c r="F8" s="607"/>
    </row>
    <row r="9" spans="1:6" ht="39.950000000000003" customHeight="1">
      <c r="A9" s="605" t="s">
        <v>25</v>
      </c>
      <c r="B9" s="602" t="s">
        <v>26</v>
      </c>
      <c r="C9" s="606" t="s">
        <v>27</v>
      </c>
      <c r="D9" s="607" t="s">
        <v>28</v>
      </c>
      <c r="E9" s="607"/>
      <c r="F9" s="607"/>
    </row>
    <row r="10" spans="1:6" ht="39.950000000000003" customHeight="1">
      <c r="A10" s="605" t="s">
        <v>29</v>
      </c>
      <c r="B10" s="602" t="s">
        <v>30</v>
      </c>
      <c r="C10" s="607" t="s">
        <v>27</v>
      </c>
      <c r="D10" s="607" t="s">
        <v>31</v>
      </c>
      <c r="E10" s="607"/>
      <c r="F10" s="607"/>
    </row>
    <row r="11" spans="1:6" ht="39.950000000000003" customHeight="1">
      <c r="A11" s="602" t="s">
        <v>32</v>
      </c>
      <c r="B11" s="602"/>
      <c r="C11" s="604"/>
      <c r="D11" s="604"/>
      <c r="E11" s="604"/>
      <c r="F11" s="604"/>
    </row>
    <row r="12" spans="1:6" ht="39.950000000000003" customHeight="1">
      <c r="A12" s="605" t="s">
        <v>33</v>
      </c>
      <c r="B12" s="602" t="s">
        <v>34</v>
      </c>
      <c r="C12" s="607" t="s">
        <v>27</v>
      </c>
      <c r="D12" s="607" t="s">
        <v>18</v>
      </c>
      <c r="E12" s="607"/>
      <c r="F12" s="607"/>
    </row>
    <row r="13" spans="1:6" ht="39.950000000000003" customHeight="1">
      <c r="A13" s="605" t="s">
        <v>35</v>
      </c>
      <c r="B13" s="602" t="s">
        <v>36</v>
      </c>
      <c r="C13" s="607" t="s">
        <v>27</v>
      </c>
      <c r="D13" s="607" t="s">
        <v>18</v>
      </c>
      <c r="E13" s="607"/>
      <c r="F13" s="607"/>
    </row>
    <row r="14" spans="1:6" ht="39.950000000000003" customHeight="1">
      <c r="A14" s="605" t="s">
        <v>37</v>
      </c>
      <c r="B14" s="602" t="s">
        <v>38</v>
      </c>
      <c r="C14" s="607" t="s">
        <v>27</v>
      </c>
      <c r="D14" s="607" t="s">
        <v>39</v>
      </c>
      <c r="E14" s="607"/>
      <c r="F14" s="607"/>
    </row>
    <row r="15" spans="1:6" ht="39.950000000000003" customHeight="1">
      <c r="A15" s="605" t="s">
        <v>40</v>
      </c>
      <c r="B15" s="602" t="s">
        <v>41</v>
      </c>
      <c r="C15" s="607" t="s">
        <v>27</v>
      </c>
      <c r="D15" s="607" t="s">
        <v>31</v>
      </c>
      <c r="E15" s="607"/>
      <c r="F15" s="607"/>
    </row>
    <row r="16" spans="1:6" ht="39.950000000000003" customHeight="1">
      <c r="A16" s="609"/>
      <c r="B16" s="602" t="s">
        <v>42</v>
      </c>
      <c r="C16" s="607" t="s">
        <v>27</v>
      </c>
      <c r="D16" s="607" t="s">
        <v>31</v>
      </c>
      <c r="E16" s="607"/>
      <c r="F16" s="607"/>
    </row>
    <row r="17" spans="1:8" ht="39.950000000000003" customHeight="1">
      <c r="A17" s="605" t="s">
        <v>43</v>
      </c>
      <c r="B17" s="602" t="s">
        <v>44</v>
      </c>
      <c r="C17" s="607" t="s">
        <v>27</v>
      </c>
      <c r="D17" s="607" t="s">
        <v>45</v>
      </c>
      <c r="E17" s="607" t="s">
        <v>46</v>
      </c>
      <c r="F17" s="607" t="s">
        <v>47</v>
      </c>
      <c r="H17" s="594">
        <v>20564</v>
      </c>
    </row>
    <row r="18" spans="1:8" ht="39.950000000000003" customHeight="1">
      <c r="A18" s="605" t="s">
        <v>48</v>
      </c>
      <c r="B18" s="602" t="s">
        <v>49</v>
      </c>
      <c r="C18" s="607" t="s">
        <v>17</v>
      </c>
      <c r="D18" s="607" t="s">
        <v>45</v>
      </c>
      <c r="E18" s="607" t="s">
        <v>46</v>
      </c>
      <c r="F18" s="607" t="s">
        <v>47</v>
      </c>
      <c r="H18" s="594">
        <v>100363.94</v>
      </c>
    </row>
    <row r="19" spans="1:8" ht="39.950000000000003" customHeight="1">
      <c r="A19" s="610"/>
      <c r="B19" s="611" t="s">
        <v>50</v>
      </c>
      <c r="C19" s="606"/>
      <c r="D19" s="606" t="s">
        <v>51</v>
      </c>
      <c r="E19" s="606"/>
      <c r="F19" s="606"/>
      <c r="H19" s="618">
        <f>SUM(H17:H18)</f>
        <v>120927.94</v>
      </c>
    </row>
    <row r="20" spans="1:8" ht="39.950000000000003" customHeight="1">
      <c r="A20" s="612" t="s">
        <v>52</v>
      </c>
      <c r="B20" s="611" t="s">
        <v>53</v>
      </c>
      <c r="C20" s="606" t="s">
        <v>17</v>
      </c>
      <c r="D20" s="606" t="s">
        <v>54</v>
      </c>
      <c r="E20" s="606" t="s">
        <v>46</v>
      </c>
      <c r="F20" s="606"/>
    </row>
    <row r="21" spans="1:8" ht="39.950000000000003" customHeight="1">
      <c r="A21" s="612" t="s">
        <v>55</v>
      </c>
      <c r="B21" s="614" t="s">
        <v>56</v>
      </c>
      <c r="C21" s="606" t="s">
        <v>17</v>
      </c>
      <c r="D21" s="606" t="s">
        <v>54</v>
      </c>
      <c r="E21" s="606" t="s">
        <v>46</v>
      </c>
      <c r="F21" s="606"/>
    </row>
    <row r="22" spans="1:8" ht="39.950000000000003" customHeight="1">
      <c r="A22" s="612"/>
      <c r="B22" s="614" t="s">
        <v>57</v>
      </c>
      <c r="C22" s="606"/>
      <c r="D22" s="606" t="s">
        <v>58</v>
      </c>
      <c r="E22" s="606"/>
      <c r="F22" s="606"/>
    </row>
    <row r="23" spans="1:8" ht="39.950000000000003" customHeight="1">
      <c r="A23" s="612" t="s">
        <v>59</v>
      </c>
      <c r="B23" s="602" t="s">
        <v>60</v>
      </c>
      <c r="C23" s="607" t="s">
        <v>17</v>
      </c>
      <c r="D23" s="607" t="s">
        <v>61</v>
      </c>
      <c r="E23" s="607" t="s">
        <v>46</v>
      </c>
      <c r="F23" s="607" t="s">
        <v>47</v>
      </c>
    </row>
    <row r="24" spans="1:8" ht="39.950000000000003" customHeight="1">
      <c r="A24" s="605" t="s">
        <v>62</v>
      </c>
      <c r="B24" s="615" t="s">
        <v>63</v>
      </c>
      <c r="C24" s="607" t="s">
        <v>17</v>
      </c>
      <c r="D24" s="607" t="s">
        <v>64</v>
      </c>
      <c r="E24" s="607" t="s">
        <v>46</v>
      </c>
      <c r="F24" s="607"/>
    </row>
    <row r="25" spans="1:8" ht="39.950000000000003" customHeight="1">
      <c r="A25" s="605" t="s">
        <v>65</v>
      </c>
      <c r="B25" s="604" t="s">
        <v>66</v>
      </c>
      <c r="C25" s="607"/>
      <c r="D25" s="607" t="s">
        <v>67</v>
      </c>
      <c r="E25" s="607"/>
      <c r="F25" s="607"/>
    </row>
    <row r="26" spans="1:8" ht="39.950000000000003" customHeight="1">
      <c r="A26" s="605" t="s">
        <v>68</v>
      </c>
      <c r="B26" s="602" t="s">
        <v>69</v>
      </c>
      <c r="C26" s="607" t="s">
        <v>27</v>
      </c>
      <c r="D26" s="607" t="s">
        <v>45</v>
      </c>
      <c r="E26" s="607" t="s">
        <v>46</v>
      </c>
      <c r="F26" s="607" t="s">
        <v>47</v>
      </c>
    </row>
    <row r="27" spans="1:8" ht="39.950000000000003" customHeight="1">
      <c r="A27" s="605" t="s">
        <v>70</v>
      </c>
      <c r="B27" s="602" t="s">
        <v>71</v>
      </c>
      <c r="C27" s="607" t="s">
        <v>17</v>
      </c>
      <c r="D27" s="607" t="s">
        <v>45</v>
      </c>
      <c r="E27" s="607" t="s">
        <v>46</v>
      </c>
      <c r="F27" s="607" t="s">
        <v>47</v>
      </c>
    </row>
    <row r="28" spans="1:8" ht="39.950000000000003" customHeight="1">
      <c r="A28" s="605"/>
      <c r="B28" s="602" t="s">
        <v>72</v>
      </c>
      <c r="C28" s="607"/>
      <c r="D28" s="607" t="s">
        <v>45</v>
      </c>
      <c r="E28" s="607"/>
      <c r="F28" s="607"/>
    </row>
    <row r="29" spans="1:8" ht="39.950000000000003" customHeight="1">
      <c r="A29" s="605" t="s">
        <v>73</v>
      </c>
      <c r="B29" s="602" t="s">
        <v>74</v>
      </c>
      <c r="C29" s="607" t="s">
        <v>27</v>
      </c>
      <c r="D29" s="607" t="s">
        <v>45</v>
      </c>
      <c r="E29" s="607" t="s">
        <v>46</v>
      </c>
      <c r="F29" s="607" t="s">
        <v>47</v>
      </c>
    </row>
    <row r="30" spans="1:8" ht="39.950000000000003" customHeight="1">
      <c r="A30" s="605" t="s">
        <v>75</v>
      </c>
      <c r="B30" s="602" t="s">
        <v>76</v>
      </c>
      <c r="C30" s="607" t="s">
        <v>27</v>
      </c>
      <c r="D30" s="607" t="s">
        <v>77</v>
      </c>
      <c r="E30" s="607"/>
      <c r="F30" s="607"/>
    </row>
    <row r="31" spans="1:8" ht="39.950000000000003" customHeight="1">
      <c r="A31" s="605" t="s">
        <v>78</v>
      </c>
      <c r="B31" s="602" t="s">
        <v>79</v>
      </c>
      <c r="C31" s="607" t="s">
        <v>80</v>
      </c>
      <c r="D31" s="607" t="s">
        <v>51</v>
      </c>
      <c r="E31" s="607" t="s">
        <v>46</v>
      </c>
      <c r="F31" s="607"/>
    </row>
    <row r="32" spans="1:8" ht="39.950000000000003" customHeight="1">
      <c r="A32" s="605" t="s">
        <v>81</v>
      </c>
      <c r="B32" s="602" t="s">
        <v>82</v>
      </c>
      <c r="C32" s="607" t="s">
        <v>80</v>
      </c>
      <c r="D32" s="607" t="s">
        <v>51</v>
      </c>
      <c r="E32" s="607" t="s">
        <v>46</v>
      </c>
      <c r="F32" s="607"/>
    </row>
    <row r="33" spans="1:6" ht="39.950000000000003" customHeight="1">
      <c r="A33" s="605"/>
      <c r="B33" s="602" t="s">
        <v>83</v>
      </c>
      <c r="C33" s="607"/>
      <c r="D33" s="607" t="s">
        <v>58</v>
      </c>
      <c r="E33" s="607"/>
      <c r="F33" s="607"/>
    </row>
    <row r="34" spans="1:6" ht="39.950000000000003" customHeight="1">
      <c r="A34" s="601" t="s">
        <v>84</v>
      </c>
      <c r="B34" s="602"/>
      <c r="C34" s="607"/>
      <c r="D34" s="607"/>
      <c r="E34" s="607"/>
      <c r="F34" s="607"/>
    </row>
    <row r="35" spans="1:6" ht="39.950000000000003" customHeight="1">
      <c r="A35" s="605" t="s">
        <v>85</v>
      </c>
      <c r="B35" s="602" t="s">
        <v>86</v>
      </c>
      <c r="C35" s="607" t="s">
        <v>17</v>
      </c>
      <c r="D35" s="607" t="s">
        <v>18</v>
      </c>
      <c r="E35" s="607"/>
      <c r="F35" s="607"/>
    </row>
    <row r="36" spans="1:6" ht="39.950000000000003" customHeight="1">
      <c r="A36" s="605" t="s">
        <v>87</v>
      </c>
      <c r="B36" s="602" t="s">
        <v>88</v>
      </c>
      <c r="C36" s="607" t="s">
        <v>17</v>
      </c>
      <c r="D36" s="607" t="s">
        <v>18</v>
      </c>
      <c r="E36" s="607"/>
      <c r="F36" s="607"/>
    </row>
    <row r="37" spans="1:6" ht="39.950000000000003" customHeight="1">
      <c r="A37" s="605" t="s">
        <v>89</v>
      </c>
      <c r="B37" s="602" t="s">
        <v>90</v>
      </c>
      <c r="C37" s="607" t="s">
        <v>27</v>
      </c>
      <c r="D37" s="607" t="s">
        <v>77</v>
      </c>
      <c r="E37" s="607"/>
      <c r="F37" s="607"/>
    </row>
    <row r="38" spans="1:6" ht="39.950000000000003" customHeight="1">
      <c r="A38" s="605" t="s">
        <v>91</v>
      </c>
      <c r="B38" s="602" t="s">
        <v>92</v>
      </c>
      <c r="C38" s="607" t="s">
        <v>27</v>
      </c>
      <c r="D38" s="607" t="s">
        <v>77</v>
      </c>
      <c r="E38" s="607"/>
      <c r="F38" s="607"/>
    </row>
    <row r="39" spans="1:6" ht="39.950000000000003" customHeight="1">
      <c r="A39" s="605" t="s">
        <v>93</v>
      </c>
      <c r="B39" s="602" t="s">
        <v>94</v>
      </c>
      <c r="C39" s="607" t="s">
        <v>27</v>
      </c>
      <c r="D39" s="607" t="s">
        <v>18</v>
      </c>
      <c r="E39" s="607"/>
      <c r="F39" s="607"/>
    </row>
    <row r="40" spans="1:6" ht="39.950000000000003" customHeight="1">
      <c r="A40" s="605" t="s">
        <v>95</v>
      </c>
      <c r="B40" s="602" t="s">
        <v>96</v>
      </c>
      <c r="C40" s="607" t="s">
        <v>27</v>
      </c>
      <c r="D40" s="607" t="s">
        <v>18</v>
      </c>
      <c r="E40" s="607"/>
      <c r="F40" s="607"/>
    </row>
    <row r="41" spans="1:6" ht="39.950000000000003" customHeight="1">
      <c r="A41" s="605" t="s">
        <v>97</v>
      </c>
      <c r="B41" s="602" t="s">
        <v>98</v>
      </c>
      <c r="C41" s="607" t="s">
        <v>27</v>
      </c>
      <c r="D41" s="607" t="s">
        <v>77</v>
      </c>
      <c r="E41" s="607"/>
      <c r="F41" s="607"/>
    </row>
    <row r="42" spans="1:6" ht="39.950000000000003" customHeight="1">
      <c r="A42" s="605" t="s">
        <v>99</v>
      </c>
      <c r="B42" s="602" t="s">
        <v>100</v>
      </c>
      <c r="C42" s="607" t="s">
        <v>27</v>
      </c>
      <c r="D42" s="607" t="s">
        <v>77</v>
      </c>
      <c r="E42" s="607"/>
      <c r="F42" s="607"/>
    </row>
    <row r="43" spans="1:6" ht="39.950000000000003" customHeight="1">
      <c r="A43" s="605" t="s">
        <v>101</v>
      </c>
      <c r="B43" s="602" t="s">
        <v>102</v>
      </c>
      <c r="C43" s="607" t="s">
        <v>27</v>
      </c>
      <c r="D43" s="607" t="s">
        <v>77</v>
      </c>
      <c r="E43" s="607"/>
      <c r="F43" s="607"/>
    </row>
    <row r="44" spans="1:6" ht="39.950000000000003" customHeight="1">
      <c r="A44" s="605" t="s">
        <v>103</v>
      </c>
      <c r="B44" s="602" t="s">
        <v>104</v>
      </c>
      <c r="C44" s="607" t="s">
        <v>27</v>
      </c>
      <c r="D44" s="607" t="s">
        <v>77</v>
      </c>
      <c r="E44" s="607"/>
      <c r="F44" s="607"/>
    </row>
    <row r="45" spans="1:6" ht="39.950000000000003" customHeight="1">
      <c r="A45" s="605" t="s">
        <v>105</v>
      </c>
      <c r="B45" s="602" t="s">
        <v>106</v>
      </c>
      <c r="C45" s="607" t="s">
        <v>27</v>
      </c>
      <c r="D45" s="607" t="s">
        <v>77</v>
      </c>
      <c r="E45" s="607"/>
      <c r="F45" s="607"/>
    </row>
    <row r="46" spans="1:6" ht="39.950000000000003" customHeight="1">
      <c r="A46" s="605" t="s">
        <v>107</v>
      </c>
      <c r="B46" s="602" t="s">
        <v>108</v>
      </c>
      <c r="C46" s="607" t="s">
        <v>27</v>
      </c>
      <c r="D46" s="607" t="s">
        <v>77</v>
      </c>
      <c r="E46" s="607"/>
      <c r="F46" s="607"/>
    </row>
    <row r="47" spans="1:6" ht="39.950000000000003" customHeight="1">
      <c r="A47" s="605" t="s">
        <v>109</v>
      </c>
      <c r="B47" s="617" t="s">
        <v>110</v>
      </c>
      <c r="C47" s="607" t="s">
        <v>17</v>
      </c>
      <c r="D47" s="607" t="s">
        <v>77</v>
      </c>
      <c r="E47" s="607"/>
      <c r="F47" s="607"/>
    </row>
    <row r="48" spans="1:6" ht="39.950000000000003" customHeight="1">
      <c r="A48" s="601" t="s">
        <v>111</v>
      </c>
      <c r="B48" s="602"/>
      <c r="C48" s="607"/>
      <c r="D48" s="607" t="s">
        <v>112</v>
      </c>
      <c r="E48" s="607"/>
      <c r="F48" s="607"/>
    </row>
    <row r="49" spans="1:6" ht="39.950000000000003" customHeight="1">
      <c r="A49" s="605" t="s">
        <v>113</v>
      </c>
      <c r="B49" s="602" t="s">
        <v>114</v>
      </c>
      <c r="C49" s="607" t="s">
        <v>27</v>
      </c>
      <c r="D49" s="607" t="s">
        <v>112</v>
      </c>
      <c r="E49" s="607"/>
      <c r="F49" s="607"/>
    </row>
    <row r="50" spans="1:6" ht="39.950000000000003" customHeight="1">
      <c r="A50" s="605" t="s">
        <v>115</v>
      </c>
      <c r="B50" s="602" t="s">
        <v>116</v>
      </c>
      <c r="C50" s="607" t="s">
        <v>27</v>
      </c>
      <c r="D50" s="607" t="s">
        <v>112</v>
      </c>
      <c r="E50" s="607"/>
      <c r="F50" s="607"/>
    </row>
    <row r="51" spans="1:6" ht="39.950000000000003" customHeight="1">
      <c r="A51" s="605" t="s">
        <v>117</v>
      </c>
      <c r="B51" s="602" t="s">
        <v>118</v>
      </c>
      <c r="C51" s="607" t="s">
        <v>27</v>
      </c>
      <c r="D51" s="607" t="s">
        <v>112</v>
      </c>
      <c r="E51" s="607"/>
      <c r="F51" s="607"/>
    </row>
    <row r="52" spans="1:6" ht="39.950000000000003" customHeight="1">
      <c r="A52" s="605" t="s">
        <v>119</v>
      </c>
      <c r="B52" s="602" t="s">
        <v>120</v>
      </c>
      <c r="C52" s="607" t="s">
        <v>27</v>
      </c>
      <c r="D52" s="607" t="s">
        <v>112</v>
      </c>
      <c r="E52" s="607"/>
      <c r="F52" s="607"/>
    </row>
    <row r="53" spans="1:6" ht="39.950000000000003" customHeight="1">
      <c r="A53" s="605" t="s">
        <v>121</v>
      </c>
      <c r="B53" s="602" t="s">
        <v>122</v>
      </c>
      <c r="C53" s="607" t="s">
        <v>27</v>
      </c>
      <c r="D53" s="607" t="s">
        <v>112</v>
      </c>
      <c r="E53" s="607"/>
      <c r="F53" s="607"/>
    </row>
    <row r="54" spans="1:6" ht="39.950000000000003" customHeight="1">
      <c r="A54" s="605" t="s">
        <v>123</v>
      </c>
      <c r="B54" s="602" t="s">
        <v>124</v>
      </c>
      <c r="C54" s="607" t="s">
        <v>27</v>
      </c>
      <c r="D54" s="607" t="s">
        <v>112</v>
      </c>
      <c r="E54" s="607"/>
      <c r="F54" s="607"/>
    </row>
    <row r="55" spans="1:6" ht="39.950000000000003" customHeight="1">
      <c r="A55" s="605" t="s">
        <v>125</v>
      </c>
      <c r="B55" s="602" t="s">
        <v>126</v>
      </c>
      <c r="C55" s="607" t="s">
        <v>27</v>
      </c>
      <c r="D55" s="607" t="s">
        <v>112</v>
      </c>
      <c r="E55" s="607"/>
      <c r="F55" s="607"/>
    </row>
    <row r="56" spans="1:6" ht="39.950000000000003" customHeight="1">
      <c r="A56" s="605" t="s">
        <v>127</v>
      </c>
      <c r="B56" s="602" t="s">
        <v>128</v>
      </c>
      <c r="C56" s="607" t="s">
        <v>27</v>
      </c>
      <c r="D56" s="607" t="s">
        <v>112</v>
      </c>
      <c r="E56" s="607"/>
      <c r="F56" s="607"/>
    </row>
    <row r="57" spans="1:6" ht="39.950000000000003" customHeight="1">
      <c r="A57" s="605" t="s">
        <v>129</v>
      </c>
      <c r="B57" s="602" t="s">
        <v>130</v>
      </c>
      <c r="C57" s="607" t="s">
        <v>27</v>
      </c>
      <c r="D57" s="607" t="s">
        <v>112</v>
      </c>
      <c r="E57" s="607"/>
      <c r="F57" s="607"/>
    </row>
    <row r="58" spans="1:6" ht="39.950000000000003" customHeight="1">
      <c r="A58" s="605" t="s">
        <v>131</v>
      </c>
      <c r="B58" s="602" t="s">
        <v>132</v>
      </c>
      <c r="C58" s="607" t="s">
        <v>27</v>
      </c>
      <c r="D58" s="607" t="s">
        <v>112</v>
      </c>
      <c r="E58" s="607"/>
      <c r="F58" s="607"/>
    </row>
    <row r="59" spans="1:6" ht="39.950000000000003" customHeight="1">
      <c r="A59" s="605" t="s">
        <v>133</v>
      </c>
      <c r="B59" s="602" t="s">
        <v>134</v>
      </c>
      <c r="C59" s="607" t="s">
        <v>27</v>
      </c>
      <c r="D59" s="607" t="s">
        <v>112</v>
      </c>
      <c r="E59" s="607"/>
      <c r="F59" s="607"/>
    </row>
    <row r="60" spans="1:6" ht="39.950000000000003" customHeight="1">
      <c r="A60" s="605" t="s">
        <v>135</v>
      </c>
      <c r="B60" s="602" t="s">
        <v>136</v>
      </c>
      <c r="C60" s="607" t="s">
        <v>27</v>
      </c>
      <c r="D60" s="607" t="s">
        <v>112</v>
      </c>
      <c r="E60" s="607"/>
      <c r="F60" s="607"/>
    </row>
    <row r="61" spans="1:6" ht="39.950000000000003" customHeight="1">
      <c r="A61" s="605" t="s">
        <v>137</v>
      </c>
      <c r="B61" s="602" t="s">
        <v>138</v>
      </c>
      <c r="C61" s="607" t="s">
        <v>27</v>
      </c>
      <c r="D61" s="607" t="s">
        <v>112</v>
      </c>
      <c r="E61" s="607"/>
      <c r="F61" s="607"/>
    </row>
    <row r="62" spans="1:6" ht="39.950000000000003" customHeight="1">
      <c r="A62" s="605" t="s">
        <v>139</v>
      </c>
      <c r="B62" s="602" t="s">
        <v>140</v>
      </c>
      <c r="C62" s="607" t="s">
        <v>27</v>
      </c>
      <c r="D62" s="607" t="s">
        <v>112</v>
      </c>
      <c r="E62" s="607"/>
      <c r="F62" s="607"/>
    </row>
    <row r="63" spans="1:6" ht="39.950000000000003" customHeight="1">
      <c r="A63" s="601" t="s">
        <v>141</v>
      </c>
      <c r="B63" s="602"/>
      <c r="C63" s="607"/>
      <c r="D63" s="607" t="s">
        <v>142</v>
      </c>
      <c r="E63" s="607"/>
      <c r="F63" s="607"/>
    </row>
    <row r="64" spans="1:6" ht="39.950000000000003" customHeight="1">
      <c r="A64" s="605" t="s">
        <v>143</v>
      </c>
      <c r="B64" s="602" t="s">
        <v>144</v>
      </c>
      <c r="C64" s="607" t="s">
        <v>27</v>
      </c>
      <c r="D64" s="607" t="s">
        <v>142</v>
      </c>
      <c r="E64" s="607"/>
      <c r="F64" s="607"/>
    </row>
    <row r="65" spans="1:6" ht="39.950000000000003" customHeight="1">
      <c r="A65" s="605" t="s">
        <v>145</v>
      </c>
      <c r="B65" s="602" t="s">
        <v>146</v>
      </c>
      <c r="C65" s="607" t="s">
        <v>27</v>
      </c>
      <c r="D65" s="607" t="s">
        <v>142</v>
      </c>
      <c r="E65" s="607"/>
      <c r="F65" s="607"/>
    </row>
    <row r="66" spans="1:6" ht="39.950000000000003" customHeight="1">
      <c r="A66" s="605" t="s">
        <v>147</v>
      </c>
      <c r="B66" s="602" t="s">
        <v>148</v>
      </c>
      <c r="C66" s="607" t="s">
        <v>27</v>
      </c>
      <c r="D66" s="607" t="s">
        <v>142</v>
      </c>
      <c r="E66" s="607"/>
      <c r="F66" s="607"/>
    </row>
    <row r="67" spans="1:6" ht="39.950000000000003" customHeight="1">
      <c r="A67" s="605" t="s">
        <v>149</v>
      </c>
      <c r="B67" s="602" t="s">
        <v>150</v>
      </c>
      <c r="C67" s="607" t="s">
        <v>27</v>
      </c>
      <c r="D67" s="607" t="s">
        <v>142</v>
      </c>
      <c r="E67" s="607"/>
      <c r="F67" s="607"/>
    </row>
    <row r="68" spans="1:6" ht="39.950000000000003" customHeight="1">
      <c r="A68" s="605" t="s">
        <v>151</v>
      </c>
      <c r="B68" s="602" t="s">
        <v>152</v>
      </c>
      <c r="C68" s="607" t="s">
        <v>27</v>
      </c>
      <c r="D68" s="607" t="s">
        <v>142</v>
      </c>
      <c r="E68" s="607"/>
      <c r="F68" s="607"/>
    </row>
    <row r="69" spans="1:6" ht="39.950000000000003" customHeight="1">
      <c r="A69" s="605" t="s">
        <v>153</v>
      </c>
      <c r="B69" s="602" t="s">
        <v>154</v>
      </c>
      <c r="C69" s="607" t="s">
        <v>27</v>
      </c>
      <c r="D69" s="607" t="s">
        <v>142</v>
      </c>
      <c r="E69" s="607"/>
      <c r="F69" s="607"/>
    </row>
    <row r="70" spans="1:6" ht="39.950000000000003" customHeight="1">
      <c r="A70" s="605" t="s">
        <v>155</v>
      </c>
      <c r="B70" s="602" t="s">
        <v>156</v>
      </c>
      <c r="C70" s="607" t="s">
        <v>27</v>
      </c>
      <c r="D70" s="607" t="s">
        <v>142</v>
      </c>
      <c r="E70" s="607"/>
      <c r="F70" s="607"/>
    </row>
    <row r="71" spans="1:6" ht="39.950000000000003" customHeight="1">
      <c r="A71" s="605" t="s">
        <v>157</v>
      </c>
      <c r="B71" s="602" t="s">
        <v>158</v>
      </c>
      <c r="C71" s="607" t="s">
        <v>27</v>
      </c>
      <c r="D71" s="607" t="s">
        <v>142</v>
      </c>
      <c r="E71" s="607"/>
      <c r="F71" s="607"/>
    </row>
    <row r="72" spans="1:6" ht="39.950000000000003" customHeight="1">
      <c r="A72" s="605" t="s">
        <v>159</v>
      </c>
      <c r="B72" s="602" t="s">
        <v>160</v>
      </c>
      <c r="C72" s="607" t="s">
        <v>27</v>
      </c>
      <c r="D72" s="607" t="s">
        <v>142</v>
      </c>
      <c r="E72" s="607"/>
      <c r="F72" s="607"/>
    </row>
    <row r="73" spans="1:6" ht="39.950000000000003" customHeight="1">
      <c r="A73" s="605" t="s">
        <v>161</v>
      </c>
      <c r="B73" s="602" t="s">
        <v>162</v>
      </c>
      <c r="C73" s="607" t="s">
        <v>27</v>
      </c>
      <c r="D73" s="607" t="s">
        <v>142</v>
      </c>
      <c r="E73" s="607"/>
      <c r="F73" s="607"/>
    </row>
    <row r="74" spans="1:6" ht="39.950000000000003" customHeight="1">
      <c r="A74" s="605" t="s">
        <v>163</v>
      </c>
      <c r="B74" s="602" t="s">
        <v>164</v>
      </c>
      <c r="C74" s="607" t="s">
        <v>27</v>
      </c>
      <c r="D74" s="607" t="s">
        <v>142</v>
      </c>
      <c r="E74" s="607"/>
      <c r="F74" s="607"/>
    </row>
    <row r="75" spans="1:6" ht="39.950000000000003" customHeight="1">
      <c r="A75" s="605" t="s">
        <v>165</v>
      </c>
      <c r="B75" s="602" t="s">
        <v>166</v>
      </c>
      <c r="C75" s="607" t="s">
        <v>27</v>
      </c>
      <c r="D75" s="607" t="s">
        <v>142</v>
      </c>
      <c r="E75" s="607"/>
      <c r="F75" s="607"/>
    </row>
    <row r="76" spans="1:6" ht="39.950000000000003" customHeight="1">
      <c r="A76" s="605" t="s">
        <v>167</v>
      </c>
      <c r="B76" s="602" t="s">
        <v>168</v>
      </c>
      <c r="C76" s="607" t="s">
        <v>27</v>
      </c>
      <c r="D76" s="607" t="s">
        <v>142</v>
      </c>
      <c r="E76" s="607"/>
      <c r="F76" s="607"/>
    </row>
    <row r="77" spans="1:6" ht="39.950000000000003" customHeight="1">
      <c r="A77" s="605" t="s">
        <v>169</v>
      </c>
      <c r="B77" s="602" t="s">
        <v>170</v>
      </c>
      <c r="C77" s="607" t="s">
        <v>27</v>
      </c>
      <c r="D77" s="607" t="s">
        <v>142</v>
      </c>
      <c r="E77" s="607"/>
      <c r="F77" s="607"/>
    </row>
    <row r="78" spans="1:6" ht="39.950000000000003" customHeight="1">
      <c r="A78" s="605" t="s">
        <v>171</v>
      </c>
      <c r="B78" s="602" t="s">
        <v>172</v>
      </c>
      <c r="C78" s="607" t="s">
        <v>27</v>
      </c>
      <c r="D78" s="607" t="s">
        <v>142</v>
      </c>
      <c r="E78" s="607"/>
      <c r="F78" s="607"/>
    </row>
    <row r="79" spans="1:6" ht="39.950000000000003" customHeight="1">
      <c r="A79" s="605" t="s">
        <v>173</v>
      </c>
      <c r="B79" s="602" t="s">
        <v>174</v>
      </c>
      <c r="C79" s="607" t="s">
        <v>27</v>
      </c>
      <c r="D79" s="607" t="s">
        <v>142</v>
      </c>
      <c r="E79" s="607"/>
      <c r="F79" s="607"/>
    </row>
    <row r="80" spans="1:6" ht="39.950000000000003" customHeight="1">
      <c r="A80" s="601" t="s">
        <v>175</v>
      </c>
      <c r="B80" s="602"/>
      <c r="C80" s="607" t="s">
        <v>27</v>
      </c>
      <c r="D80" s="607"/>
      <c r="E80" s="607"/>
      <c r="F80" s="607"/>
    </row>
    <row r="81" spans="1:6" ht="39.950000000000003" customHeight="1">
      <c r="A81" s="605" t="s">
        <v>176</v>
      </c>
      <c r="B81" s="602" t="s">
        <v>177</v>
      </c>
      <c r="C81" s="607" t="s">
        <v>27</v>
      </c>
      <c r="D81" s="607" t="s">
        <v>178</v>
      </c>
      <c r="E81" s="607"/>
      <c r="F81" s="607"/>
    </row>
    <row r="82" spans="1:6" ht="39.950000000000003" customHeight="1">
      <c r="A82" s="605" t="s">
        <v>179</v>
      </c>
      <c r="B82" s="602" t="s">
        <v>180</v>
      </c>
      <c r="C82" s="607" t="s">
        <v>27</v>
      </c>
      <c r="D82" s="607" t="s">
        <v>178</v>
      </c>
      <c r="E82" s="607"/>
      <c r="F82" s="607"/>
    </row>
    <row r="83" spans="1:6" ht="39.950000000000003" customHeight="1">
      <c r="A83" s="605" t="s">
        <v>181</v>
      </c>
      <c r="B83" s="602" t="s">
        <v>182</v>
      </c>
      <c r="C83" s="607" t="s">
        <v>27</v>
      </c>
      <c r="D83" s="607" t="s">
        <v>178</v>
      </c>
      <c r="E83" s="607"/>
      <c r="F83" s="607"/>
    </row>
    <row r="84" spans="1:6" ht="39.950000000000003" customHeight="1">
      <c r="A84" s="605" t="s">
        <v>183</v>
      </c>
      <c r="B84" s="602" t="s">
        <v>184</v>
      </c>
      <c r="C84" s="607" t="s">
        <v>27</v>
      </c>
      <c r="D84" s="607" t="s">
        <v>178</v>
      </c>
      <c r="E84" s="607"/>
      <c r="F84" s="607"/>
    </row>
    <row r="85" spans="1:6" ht="39.950000000000003" customHeight="1">
      <c r="A85" s="601" t="s">
        <v>185</v>
      </c>
      <c r="B85" s="602"/>
      <c r="C85" s="607"/>
      <c r="D85" s="607"/>
      <c r="E85" s="607"/>
      <c r="F85" s="607"/>
    </row>
    <row r="86" spans="1:6" ht="39.950000000000003" customHeight="1">
      <c r="A86" s="605" t="s">
        <v>186</v>
      </c>
      <c r="B86" s="604" t="s">
        <v>187</v>
      </c>
      <c r="C86" s="607" t="s">
        <v>27</v>
      </c>
      <c r="D86" s="607" t="s">
        <v>188</v>
      </c>
      <c r="E86" s="607"/>
      <c r="F86" s="607"/>
    </row>
    <row r="87" spans="1:6" ht="39.950000000000003" customHeight="1">
      <c r="A87" s="605" t="s">
        <v>189</v>
      </c>
      <c r="B87" s="604" t="s">
        <v>190</v>
      </c>
      <c r="C87" s="607"/>
      <c r="D87" s="607" t="s">
        <v>188</v>
      </c>
      <c r="E87" s="607"/>
      <c r="F87" s="607"/>
    </row>
    <row r="88" spans="1:6" ht="39.950000000000003" customHeight="1">
      <c r="A88" s="605" t="s">
        <v>191</v>
      </c>
      <c r="B88" s="602" t="s">
        <v>192</v>
      </c>
      <c r="C88" s="607" t="s">
        <v>27</v>
      </c>
      <c r="D88" s="607" t="s">
        <v>45</v>
      </c>
      <c r="E88" s="607"/>
      <c r="F88" s="607"/>
    </row>
    <row r="89" spans="1:6" ht="39.950000000000003" customHeight="1">
      <c r="A89" s="605" t="s">
        <v>193</v>
      </c>
      <c r="B89" s="602" t="s">
        <v>194</v>
      </c>
      <c r="C89" s="607" t="s">
        <v>27</v>
      </c>
      <c r="D89" s="607" t="s">
        <v>45</v>
      </c>
      <c r="E89" s="607"/>
      <c r="F89" s="607"/>
    </row>
    <row r="90" spans="1:6" ht="39.950000000000003" customHeight="1">
      <c r="A90" s="605" t="s">
        <v>195</v>
      </c>
      <c r="B90" s="602" t="s">
        <v>196</v>
      </c>
      <c r="C90" s="607" t="s">
        <v>27</v>
      </c>
      <c r="D90" s="607" t="s">
        <v>31</v>
      </c>
      <c r="E90" s="607"/>
      <c r="F90" s="607"/>
    </row>
    <row r="91" spans="1:6" ht="39.950000000000003" customHeight="1">
      <c r="A91" s="605" t="s">
        <v>197</v>
      </c>
      <c r="B91" s="602" t="s">
        <v>198</v>
      </c>
      <c r="C91" s="607" t="s">
        <v>27</v>
      </c>
      <c r="D91" s="607" t="s">
        <v>178</v>
      </c>
      <c r="E91" s="607"/>
      <c r="F91" s="607"/>
    </row>
    <row r="92" spans="1:6" ht="39.950000000000003" customHeight="1">
      <c r="A92" s="601" t="s">
        <v>199</v>
      </c>
      <c r="B92" s="602"/>
      <c r="C92" s="607"/>
      <c r="D92" s="607"/>
      <c r="E92" s="607"/>
      <c r="F92" s="607"/>
    </row>
    <row r="93" spans="1:6" ht="39.950000000000003" customHeight="1">
      <c r="A93" s="605"/>
      <c r="B93" s="604" t="s">
        <v>200</v>
      </c>
      <c r="C93" s="607"/>
      <c r="D93" s="607" t="s">
        <v>201</v>
      </c>
      <c r="E93" s="607"/>
      <c r="F93" s="607"/>
    </row>
  </sheetData>
  <mergeCells count="2">
    <mergeCell ref="A1:F1"/>
    <mergeCell ref="A2:B2"/>
  </mergeCells>
  <phoneticPr fontId="3" type="noConversion"/>
  <pageMargins left="0.75" right="0.55000000000000004" top="0.79" bottom="0.98" header="0.51" footer="0.51"/>
  <pageSetup paperSize="9" scale="75" fitToHeight="0" orientation="portrait" blackAndWhite="1" useFirstPageNumber="1" horizontalDpi="0" verticalDpi="0"/>
  <headerFooter alignWithMargins="0">
    <oddFooter>&amp;C第 &amp;P 页</oddFooter>
    <evenFooter>&amp;L—&amp;P—</evenFooter>
  </headerFooter>
</worksheet>
</file>

<file path=xl/worksheets/sheet20.xml><?xml version="1.0" encoding="utf-8"?>
<worksheet xmlns="http://schemas.openxmlformats.org/spreadsheetml/2006/main" xmlns:r="http://schemas.openxmlformats.org/officeDocument/2006/relationships">
  <sheetPr enableFormatConditionsCalculation="0">
    <tabColor rgb="FFFF0000"/>
    <pageSetUpPr fitToPage="1"/>
  </sheetPr>
  <dimension ref="A1:B125"/>
  <sheetViews>
    <sheetView zoomScaleSheetLayoutView="100" workbookViewId="0">
      <selection sqref="A1:B1"/>
    </sheetView>
  </sheetViews>
  <sheetFormatPr defaultRowHeight="13.5"/>
  <cols>
    <col min="1" max="2" width="45.375" style="265" customWidth="1"/>
    <col min="3" max="16384" width="9" style="265"/>
  </cols>
  <sheetData>
    <row r="1" spans="1:2" ht="31.5" customHeight="1">
      <c r="A1" s="701" t="s">
        <v>1503</v>
      </c>
      <c r="B1" s="701"/>
    </row>
    <row r="2" spans="1:2" ht="30" customHeight="1">
      <c r="A2" s="415" t="s">
        <v>1504</v>
      </c>
      <c r="B2" s="416" t="s">
        <v>1505</v>
      </c>
    </row>
    <row r="3" spans="1:2" ht="30" customHeight="1">
      <c r="A3" s="417" t="s">
        <v>1506</v>
      </c>
      <c r="B3" s="283" t="s">
        <v>1506</v>
      </c>
    </row>
    <row r="4" spans="1:2" ht="30" customHeight="1">
      <c r="A4" s="418" t="s">
        <v>1507</v>
      </c>
      <c r="B4" s="419" t="s">
        <v>1508</v>
      </c>
    </row>
    <row r="5" spans="1:2" ht="30" customHeight="1">
      <c r="A5" s="697" t="s">
        <v>1509</v>
      </c>
      <c r="B5" s="421" t="s">
        <v>1510</v>
      </c>
    </row>
    <row r="6" spans="1:2" ht="30" customHeight="1">
      <c r="A6" s="697"/>
      <c r="B6" s="422" t="s">
        <v>1511</v>
      </c>
    </row>
    <row r="7" spans="1:2" ht="30" customHeight="1">
      <c r="A7" s="697"/>
      <c r="B7" s="423" t="s">
        <v>1512</v>
      </c>
    </row>
    <row r="8" spans="1:2" ht="30" customHeight="1">
      <c r="A8" s="697" t="s">
        <v>1513</v>
      </c>
      <c r="B8" s="424" t="s">
        <v>1514</v>
      </c>
    </row>
    <row r="9" spans="1:2" ht="30" customHeight="1">
      <c r="A9" s="697"/>
      <c r="B9" s="422" t="s">
        <v>1515</v>
      </c>
    </row>
    <row r="10" spans="1:2" ht="30" customHeight="1">
      <c r="A10" s="697"/>
      <c r="B10" s="422" t="s">
        <v>1516</v>
      </c>
    </row>
    <row r="11" spans="1:2" ht="30" customHeight="1">
      <c r="A11" s="697"/>
      <c r="B11" s="422" t="s">
        <v>1517</v>
      </c>
    </row>
    <row r="12" spans="1:2" ht="30" customHeight="1">
      <c r="A12" s="697"/>
      <c r="B12" s="423" t="s">
        <v>1518</v>
      </c>
    </row>
    <row r="13" spans="1:2" ht="30" customHeight="1">
      <c r="A13" s="425" t="s">
        <v>1519</v>
      </c>
      <c r="B13" s="426" t="s">
        <v>1519</v>
      </c>
    </row>
    <row r="14" spans="1:2" ht="30" customHeight="1">
      <c r="A14" s="702" t="s">
        <v>1520</v>
      </c>
      <c r="B14" s="421" t="s">
        <v>1521</v>
      </c>
    </row>
    <row r="15" spans="1:2" ht="30" customHeight="1">
      <c r="A15" s="703"/>
      <c r="B15" s="422" t="s">
        <v>1522</v>
      </c>
    </row>
    <row r="16" spans="1:2" ht="30" customHeight="1">
      <c r="A16" s="704"/>
      <c r="B16" s="423" t="s">
        <v>1520</v>
      </c>
    </row>
    <row r="17" spans="1:2" ht="30" customHeight="1">
      <c r="A17" s="427" t="s">
        <v>1523</v>
      </c>
      <c r="B17" s="428" t="s">
        <v>1524</v>
      </c>
    </row>
    <row r="18" spans="1:2" ht="30" customHeight="1">
      <c r="A18" s="697" t="s">
        <v>1525</v>
      </c>
      <c r="B18" s="421" t="s">
        <v>1526</v>
      </c>
    </row>
    <row r="19" spans="1:2" ht="30" customHeight="1">
      <c r="A19" s="697"/>
      <c r="B19" s="422" t="s">
        <v>1527</v>
      </c>
    </row>
    <row r="20" spans="1:2" ht="30" customHeight="1">
      <c r="A20" s="697"/>
      <c r="B20" s="422" t="s">
        <v>1528</v>
      </c>
    </row>
    <row r="21" spans="1:2" ht="30" customHeight="1">
      <c r="A21" s="697"/>
      <c r="B21" s="422" t="s">
        <v>1529</v>
      </c>
    </row>
    <row r="22" spans="1:2" ht="30" customHeight="1">
      <c r="A22" s="697"/>
      <c r="B22" s="422" t="s">
        <v>1530</v>
      </c>
    </row>
    <row r="23" spans="1:2" ht="30" customHeight="1">
      <c r="A23" s="697"/>
      <c r="B23" s="422" t="s">
        <v>1531</v>
      </c>
    </row>
    <row r="24" spans="1:2" ht="30" customHeight="1">
      <c r="A24" s="697"/>
      <c r="B24" s="423" t="s">
        <v>1532</v>
      </c>
    </row>
    <row r="25" spans="1:2" ht="30" customHeight="1">
      <c r="A25" s="697" t="s">
        <v>1525</v>
      </c>
      <c r="B25" s="421" t="s">
        <v>1533</v>
      </c>
    </row>
    <row r="26" spans="1:2" ht="30" customHeight="1">
      <c r="A26" s="697"/>
      <c r="B26" s="422" t="s">
        <v>1534</v>
      </c>
    </row>
    <row r="27" spans="1:2" ht="30" customHeight="1">
      <c r="A27" s="697"/>
      <c r="B27" s="422" t="s">
        <v>1535</v>
      </c>
    </row>
    <row r="28" spans="1:2" ht="30" customHeight="1">
      <c r="A28" s="697"/>
      <c r="B28" s="422" t="s">
        <v>1536</v>
      </c>
    </row>
    <row r="29" spans="1:2" ht="30" customHeight="1">
      <c r="A29" s="697"/>
      <c r="B29" s="422" t="s">
        <v>1537</v>
      </c>
    </row>
    <row r="30" spans="1:2" ht="30" customHeight="1">
      <c r="A30" s="697"/>
      <c r="B30" s="422" t="s">
        <v>1538</v>
      </c>
    </row>
    <row r="31" spans="1:2" ht="30" customHeight="1">
      <c r="A31" s="697"/>
      <c r="B31" s="423" t="s">
        <v>1539</v>
      </c>
    </row>
    <row r="32" spans="1:2" ht="30" customHeight="1">
      <c r="A32" s="429" t="s">
        <v>1540</v>
      </c>
      <c r="B32" s="423" t="s">
        <v>1540</v>
      </c>
    </row>
    <row r="33" spans="1:2" ht="30" customHeight="1">
      <c r="A33" s="429" t="s">
        <v>1541</v>
      </c>
      <c r="B33" s="426" t="s">
        <v>1541</v>
      </c>
    </row>
    <row r="34" spans="1:2" ht="30" customHeight="1">
      <c r="A34" s="697" t="s">
        <v>1542</v>
      </c>
      <c r="B34" s="421" t="s">
        <v>1543</v>
      </c>
    </row>
    <row r="35" spans="1:2" ht="30" customHeight="1">
      <c r="A35" s="697"/>
      <c r="B35" s="422" t="s">
        <v>1544</v>
      </c>
    </row>
    <row r="36" spans="1:2" ht="30" customHeight="1">
      <c r="A36" s="697"/>
      <c r="B36" s="423" t="s">
        <v>1545</v>
      </c>
    </row>
    <row r="37" spans="1:2" ht="30" customHeight="1">
      <c r="A37" s="697" t="s">
        <v>1546</v>
      </c>
      <c r="B37" s="421" t="s">
        <v>1547</v>
      </c>
    </row>
    <row r="38" spans="1:2" ht="30" customHeight="1">
      <c r="A38" s="697"/>
      <c r="B38" s="422" t="s">
        <v>1548</v>
      </c>
    </row>
    <row r="39" spans="1:2" ht="30" customHeight="1">
      <c r="A39" s="697"/>
      <c r="B39" s="423" t="s">
        <v>1546</v>
      </c>
    </row>
    <row r="40" spans="1:2" ht="30" customHeight="1">
      <c r="A40" s="429" t="s">
        <v>1549</v>
      </c>
      <c r="B40" s="423" t="s">
        <v>1549</v>
      </c>
    </row>
    <row r="41" spans="1:2" ht="30" customHeight="1">
      <c r="A41" s="429" t="s">
        <v>1550</v>
      </c>
      <c r="B41" s="423" t="s">
        <v>1550</v>
      </c>
    </row>
    <row r="42" spans="1:2" ht="30" customHeight="1">
      <c r="A42" s="429" t="s">
        <v>1551</v>
      </c>
      <c r="B42" s="423" t="s">
        <v>1551</v>
      </c>
    </row>
    <row r="43" spans="1:2" ht="30" customHeight="1">
      <c r="A43" s="430" t="s">
        <v>1552</v>
      </c>
      <c r="B43" s="421" t="s">
        <v>1552</v>
      </c>
    </row>
    <row r="44" spans="1:2" ht="30" customHeight="1">
      <c r="A44" s="420" t="s">
        <v>1553</v>
      </c>
      <c r="B44" s="426" t="s">
        <v>1553</v>
      </c>
    </row>
    <row r="45" spans="1:2" ht="30" customHeight="1">
      <c r="A45" s="427" t="s">
        <v>1554</v>
      </c>
      <c r="B45" s="419" t="s">
        <v>1555</v>
      </c>
    </row>
    <row r="46" spans="1:2" ht="30" customHeight="1">
      <c r="A46" s="420" t="s">
        <v>1556</v>
      </c>
      <c r="B46" s="426" t="s">
        <v>1556</v>
      </c>
    </row>
    <row r="47" spans="1:2" ht="30" customHeight="1">
      <c r="A47" s="420" t="s">
        <v>1557</v>
      </c>
      <c r="B47" s="426" t="s">
        <v>1557</v>
      </c>
    </row>
    <row r="48" spans="1:2" ht="30" customHeight="1">
      <c r="A48" s="420" t="s">
        <v>1558</v>
      </c>
      <c r="B48" s="426" t="s">
        <v>1558</v>
      </c>
    </row>
    <row r="49" spans="1:2" ht="30" customHeight="1">
      <c r="A49" s="697" t="s">
        <v>1559</v>
      </c>
      <c r="B49" s="421" t="s">
        <v>1560</v>
      </c>
    </row>
    <row r="50" spans="1:2" ht="30" customHeight="1">
      <c r="A50" s="697"/>
      <c r="B50" s="422" t="s">
        <v>1561</v>
      </c>
    </row>
    <row r="51" spans="1:2" ht="30" customHeight="1">
      <c r="A51" s="697"/>
      <c r="B51" s="422" t="s">
        <v>1562</v>
      </c>
    </row>
    <row r="52" spans="1:2" ht="30" customHeight="1">
      <c r="A52" s="697"/>
      <c r="B52" s="423" t="s">
        <v>1563</v>
      </c>
    </row>
    <row r="53" spans="1:2" ht="30" customHeight="1">
      <c r="A53" s="697" t="s">
        <v>1564</v>
      </c>
      <c r="B53" s="421" t="s">
        <v>1565</v>
      </c>
    </row>
    <row r="54" spans="1:2" ht="30" customHeight="1">
      <c r="A54" s="697"/>
      <c r="B54" s="422" t="s">
        <v>1566</v>
      </c>
    </row>
    <row r="55" spans="1:2" ht="30" customHeight="1">
      <c r="A55" s="697"/>
      <c r="B55" s="423" t="s">
        <v>1567</v>
      </c>
    </row>
    <row r="56" spans="1:2" ht="30" customHeight="1">
      <c r="A56" s="420" t="s">
        <v>1568</v>
      </c>
      <c r="B56" s="426" t="s">
        <v>1568</v>
      </c>
    </row>
    <row r="57" spans="1:2" ht="30" customHeight="1">
      <c r="A57" s="697" t="s">
        <v>1569</v>
      </c>
      <c r="B57" s="421" t="s">
        <v>1570</v>
      </c>
    </row>
    <row r="58" spans="1:2" ht="30" customHeight="1">
      <c r="A58" s="697"/>
      <c r="B58" s="422" t="s">
        <v>1571</v>
      </c>
    </row>
    <row r="59" spans="1:2" ht="30" customHeight="1">
      <c r="A59" s="697"/>
      <c r="B59" s="422" t="s">
        <v>1572</v>
      </c>
    </row>
    <row r="60" spans="1:2" ht="30" customHeight="1">
      <c r="A60" s="697"/>
      <c r="B60" s="422" t="s">
        <v>1573</v>
      </c>
    </row>
    <row r="61" spans="1:2" ht="30" customHeight="1">
      <c r="A61" s="697"/>
      <c r="B61" s="423" t="s">
        <v>1569</v>
      </c>
    </row>
    <row r="62" spans="1:2" ht="30" customHeight="1">
      <c r="A62" s="427" t="s">
        <v>1574</v>
      </c>
      <c r="B62" s="419" t="s">
        <v>1575</v>
      </c>
    </row>
    <row r="63" spans="1:2" ht="30" customHeight="1">
      <c r="A63" s="420" t="s">
        <v>1556</v>
      </c>
      <c r="B63" s="426" t="s">
        <v>1556</v>
      </c>
    </row>
    <row r="64" spans="1:2" ht="30" customHeight="1">
      <c r="A64" s="420" t="s">
        <v>1557</v>
      </c>
      <c r="B64" s="426" t="s">
        <v>1557</v>
      </c>
    </row>
    <row r="65" spans="1:2" ht="30" customHeight="1">
      <c r="A65" s="420" t="s">
        <v>1558</v>
      </c>
      <c r="B65" s="426" t="s">
        <v>1558</v>
      </c>
    </row>
    <row r="66" spans="1:2" ht="30" customHeight="1">
      <c r="A66" s="698" t="s">
        <v>1564</v>
      </c>
      <c r="B66" s="421" t="s">
        <v>1565</v>
      </c>
    </row>
    <row r="67" spans="1:2" ht="30" customHeight="1">
      <c r="A67" s="700"/>
      <c r="B67" s="422" t="s">
        <v>1566</v>
      </c>
    </row>
    <row r="68" spans="1:2" ht="30" customHeight="1">
      <c r="A68" s="699"/>
      <c r="B68" s="423" t="s">
        <v>1567</v>
      </c>
    </row>
    <row r="69" spans="1:2" ht="30" customHeight="1">
      <c r="A69" s="420" t="s">
        <v>1568</v>
      </c>
      <c r="B69" s="426" t="s">
        <v>1568</v>
      </c>
    </row>
    <row r="70" spans="1:2" ht="30" customHeight="1">
      <c r="A70" s="431" t="s">
        <v>1569</v>
      </c>
      <c r="B70" s="426" t="s">
        <v>1570</v>
      </c>
    </row>
    <row r="71" spans="1:2" ht="30" customHeight="1">
      <c r="A71" s="697" t="s">
        <v>1569</v>
      </c>
      <c r="B71" s="421" t="s">
        <v>1571</v>
      </c>
    </row>
    <row r="72" spans="1:2" ht="30" customHeight="1">
      <c r="A72" s="697"/>
      <c r="B72" s="422" t="s">
        <v>1572</v>
      </c>
    </row>
    <row r="73" spans="1:2" ht="30" customHeight="1">
      <c r="A73" s="697"/>
      <c r="B73" s="422" t="s">
        <v>1573</v>
      </c>
    </row>
    <row r="74" spans="1:2" ht="30" customHeight="1">
      <c r="A74" s="697"/>
      <c r="B74" s="423" t="s">
        <v>1576</v>
      </c>
    </row>
    <row r="75" spans="1:2" ht="30" customHeight="1">
      <c r="A75" s="418" t="s">
        <v>1577</v>
      </c>
      <c r="B75" s="432"/>
    </row>
    <row r="76" spans="1:2" ht="30" customHeight="1">
      <c r="A76" s="420" t="s">
        <v>1578</v>
      </c>
      <c r="B76" s="419" t="s">
        <v>1508</v>
      </c>
    </row>
    <row r="77" spans="1:2" ht="30" customHeight="1">
      <c r="A77" s="420" t="s">
        <v>1579</v>
      </c>
      <c r="B77" s="428" t="s">
        <v>1524</v>
      </c>
    </row>
    <row r="78" spans="1:2" ht="30" customHeight="1">
      <c r="A78" s="420" t="s">
        <v>1580</v>
      </c>
      <c r="B78" s="428"/>
    </row>
    <row r="79" spans="1:2" ht="30" customHeight="1">
      <c r="A79" s="418" t="s">
        <v>1581</v>
      </c>
      <c r="B79" s="432"/>
    </row>
    <row r="80" spans="1:2" ht="30" customHeight="1">
      <c r="A80" s="420" t="s">
        <v>1582</v>
      </c>
      <c r="B80" s="419" t="s">
        <v>1583</v>
      </c>
    </row>
    <row r="81" spans="1:2" ht="30" customHeight="1">
      <c r="A81" s="420" t="s">
        <v>1584</v>
      </c>
      <c r="B81" s="419" t="s">
        <v>1575</v>
      </c>
    </row>
    <row r="82" spans="1:2" ht="30" customHeight="1">
      <c r="A82" s="418" t="s">
        <v>1585</v>
      </c>
      <c r="B82" s="419" t="s">
        <v>1585</v>
      </c>
    </row>
    <row r="83" spans="1:2" ht="30" customHeight="1">
      <c r="A83" s="420" t="s">
        <v>1586</v>
      </c>
      <c r="B83" s="426" t="s">
        <v>1586</v>
      </c>
    </row>
    <row r="84" spans="1:2" ht="30" customHeight="1">
      <c r="A84" s="420" t="s">
        <v>1587</v>
      </c>
      <c r="B84" s="426" t="s">
        <v>1587</v>
      </c>
    </row>
    <row r="85" spans="1:2" ht="30" customHeight="1">
      <c r="A85" s="420" t="s">
        <v>1588</v>
      </c>
      <c r="B85" s="426" t="s">
        <v>1588</v>
      </c>
    </row>
    <row r="86" spans="1:2" ht="30" customHeight="1">
      <c r="A86" s="418" t="s">
        <v>1589</v>
      </c>
      <c r="B86" s="419"/>
    </row>
    <row r="87" spans="1:2" ht="30" customHeight="1">
      <c r="A87" s="698" t="s">
        <v>1590</v>
      </c>
      <c r="B87" s="421" t="s">
        <v>1591</v>
      </c>
    </row>
    <row r="88" spans="1:2" ht="30" customHeight="1">
      <c r="A88" s="699"/>
      <c r="B88" s="423" t="s">
        <v>1592</v>
      </c>
    </row>
    <row r="89" spans="1:2" ht="30" customHeight="1">
      <c r="A89" s="420" t="s">
        <v>1593</v>
      </c>
      <c r="B89" s="419" t="s">
        <v>1594</v>
      </c>
    </row>
    <row r="90" spans="1:2" ht="30" customHeight="1">
      <c r="A90" s="418" t="s">
        <v>1595</v>
      </c>
      <c r="B90" s="419" t="s">
        <v>1595</v>
      </c>
    </row>
    <row r="91" spans="1:2" ht="30" customHeight="1">
      <c r="A91" s="697" t="s">
        <v>1596</v>
      </c>
      <c r="B91" s="421" t="s">
        <v>1597</v>
      </c>
    </row>
    <row r="92" spans="1:2" ht="30" customHeight="1">
      <c r="A92" s="697"/>
      <c r="B92" s="422" t="s">
        <v>1598</v>
      </c>
    </row>
    <row r="93" spans="1:2" ht="30" customHeight="1">
      <c r="A93" s="697"/>
      <c r="B93" s="423" t="s">
        <v>1599</v>
      </c>
    </row>
    <row r="94" spans="1:2" ht="30" customHeight="1">
      <c r="A94" s="697" t="s">
        <v>1596</v>
      </c>
      <c r="B94" s="421" t="s">
        <v>1600</v>
      </c>
    </row>
    <row r="95" spans="1:2" ht="30" customHeight="1">
      <c r="A95" s="697"/>
      <c r="B95" s="423" t="s">
        <v>1601</v>
      </c>
    </row>
    <row r="96" spans="1:2" ht="30" customHeight="1">
      <c r="A96" s="420" t="s">
        <v>1602</v>
      </c>
      <c r="B96" s="426" t="s">
        <v>1602</v>
      </c>
    </row>
    <row r="97" spans="1:2" ht="30" customHeight="1">
      <c r="A97" s="420" t="s">
        <v>1603</v>
      </c>
      <c r="B97" s="426" t="s">
        <v>1603</v>
      </c>
    </row>
    <row r="98" spans="1:2" ht="30" customHeight="1">
      <c r="A98" s="698" t="s">
        <v>1604</v>
      </c>
      <c r="B98" s="421" t="s">
        <v>1605</v>
      </c>
    </row>
    <row r="99" spans="1:2" ht="30" customHeight="1">
      <c r="A99" s="700"/>
      <c r="B99" s="422" t="s">
        <v>1606</v>
      </c>
    </row>
    <row r="100" spans="1:2" ht="30" customHeight="1">
      <c r="A100" s="700"/>
      <c r="B100" s="423" t="s">
        <v>1607</v>
      </c>
    </row>
    <row r="101" spans="1:2" ht="30" customHeight="1">
      <c r="A101" s="420" t="s">
        <v>1608</v>
      </c>
      <c r="B101" s="426" t="s">
        <v>1608</v>
      </c>
    </row>
    <row r="102" spans="1:2" ht="30" customHeight="1">
      <c r="A102" s="418" t="s">
        <v>1609</v>
      </c>
      <c r="B102" s="419" t="s">
        <v>1609</v>
      </c>
    </row>
    <row r="103" spans="1:2" ht="30" customHeight="1">
      <c r="A103" s="420" t="s">
        <v>1610</v>
      </c>
      <c r="B103" s="426" t="s">
        <v>1610</v>
      </c>
    </row>
    <row r="104" spans="1:2" ht="30" customHeight="1">
      <c r="A104" s="420" t="s">
        <v>1611</v>
      </c>
      <c r="B104" s="426" t="s">
        <v>1611</v>
      </c>
    </row>
    <row r="105" spans="1:2" ht="30" customHeight="1">
      <c r="A105" s="418" t="s">
        <v>1612</v>
      </c>
      <c r="B105" s="419" t="s">
        <v>1612</v>
      </c>
    </row>
    <row r="106" spans="1:2" ht="30" customHeight="1">
      <c r="A106" s="420" t="s">
        <v>1613</v>
      </c>
      <c r="B106" s="426" t="s">
        <v>1613</v>
      </c>
    </row>
    <row r="107" spans="1:2" ht="30" customHeight="1">
      <c r="A107" s="420" t="s">
        <v>1614</v>
      </c>
      <c r="B107" s="426" t="s">
        <v>1614</v>
      </c>
    </row>
    <row r="108" spans="1:2" ht="30" customHeight="1">
      <c r="A108" s="420" t="s">
        <v>1615</v>
      </c>
      <c r="B108" s="426" t="s">
        <v>1615</v>
      </c>
    </row>
    <row r="109" spans="1:2" ht="30" customHeight="1">
      <c r="A109" s="420" t="s">
        <v>1616</v>
      </c>
      <c r="B109" s="426" t="s">
        <v>1616</v>
      </c>
    </row>
    <row r="110" spans="1:2" ht="30" customHeight="1">
      <c r="A110" s="418" t="s">
        <v>1617</v>
      </c>
      <c r="B110" s="419"/>
    </row>
    <row r="111" spans="1:2" ht="30" customHeight="1">
      <c r="A111" s="420" t="s">
        <v>1618</v>
      </c>
      <c r="B111" s="426"/>
    </row>
    <row r="112" spans="1:2" ht="30" customHeight="1">
      <c r="A112" s="420" t="s">
        <v>1619</v>
      </c>
      <c r="B112" s="426"/>
    </row>
    <row r="113" spans="1:2" ht="30" customHeight="1">
      <c r="A113" s="418" t="s">
        <v>1620</v>
      </c>
      <c r="B113" s="432"/>
    </row>
    <row r="114" spans="1:2" ht="30" customHeight="1">
      <c r="A114" s="420" t="s">
        <v>1621</v>
      </c>
      <c r="B114" s="432"/>
    </row>
    <row r="115" spans="1:2" ht="30" customHeight="1">
      <c r="A115" s="420" t="s">
        <v>1622</v>
      </c>
      <c r="B115" s="432"/>
    </row>
    <row r="116" spans="1:2" ht="30" customHeight="1">
      <c r="A116" s="420" t="s">
        <v>1623</v>
      </c>
      <c r="B116" s="432"/>
    </row>
    <row r="117" spans="1:2" ht="30" customHeight="1">
      <c r="A117" s="420" t="s">
        <v>1624</v>
      </c>
      <c r="B117" s="432"/>
    </row>
    <row r="118" spans="1:2" ht="30" customHeight="1">
      <c r="A118" s="418" t="s">
        <v>1625</v>
      </c>
      <c r="B118" s="432"/>
    </row>
    <row r="119" spans="1:2" ht="30" customHeight="1">
      <c r="A119" s="420" t="s">
        <v>1626</v>
      </c>
      <c r="B119" s="432"/>
    </row>
    <row r="120" spans="1:2" ht="30" customHeight="1">
      <c r="A120" s="420" t="s">
        <v>1627</v>
      </c>
      <c r="B120" s="426"/>
    </row>
    <row r="121" spans="1:2" ht="30" customHeight="1">
      <c r="A121" s="418" t="s">
        <v>1628</v>
      </c>
      <c r="B121" s="419" t="s">
        <v>1628</v>
      </c>
    </row>
    <row r="122" spans="1:2" ht="30" customHeight="1">
      <c r="A122" s="420" t="s">
        <v>1629</v>
      </c>
      <c r="B122" s="426" t="s">
        <v>1629</v>
      </c>
    </row>
    <row r="123" spans="1:2" ht="30" customHeight="1">
      <c r="A123" s="420" t="s">
        <v>1630</v>
      </c>
      <c r="B123" s="426" t="s">
        <v>1630</v>
      </c>
    </row>
    <row r="124" spans="1:2" ht="39.950000000000003" customHeight="1">
      <c r="A124" s="420" t="s">
        <v>1631</v>
      </c>
      <c r="B124" s="426" t="s">
        <v>1631</v>
      </c>
    </row>
    <row r="125" spans="1:2" ht="30" customHeight="1">
      <c r="A125" s="420" t="s">
        <v>1632</v>
      </c>
      <c r="B125" s="426" t="s">
        <v>1632</v>
      </c>
    </row>
  </sheetData>
  <mergeCells count="17">
    <mergeCell ref="A66:A68"/>
    <mergeCell ref="A1:B1"/>
    <mergeCell ref="A5:A7"/>
    <mergeCell ref="A8:A12"/>
    <mergeCell ref="A14:A16"/>
    <mergeCell ref="A18:A24"/>
    <mergeCell ref="A25:A31"/>
    <mergeCell ref="A34:A36"/>
    <mergeCell ref="A37:A39"/>
    <mergeCell ref="A49:A52"/>
    <mergeCell ref="A53:A55"/>
    <mergeCell ref="A57:A61"/>
    <mergeCell ref="A71:A74"/>
    <mergeCell ref="A87:A88"/>
    <mergeCell ref="A91:A93"/>
    <mergeCell ref="A94:A95"/>
    <mergeCell ref="A98:A100"/>
  </mergeCells>
  <phoneticPr fontId="3" type="noConversion"/>
  <pageMargins left="0.75" right="0.75" top="1" bottom="1" header="0.51" footer="0.51"/>
  <pageSetup paperSize="9" scale="89" fitToHeight="0" orientation="portrait" verticalDpi="0"/>
</worksheet>
</file>

<file path=xl/worksheets/sheet21.xml><?xml version="1.0" encoding="utf-8"?>
<worksheet xmlns="http://schemas.openxmlformats.org/spreadsheetml/2006/main" xmlns:r="http://schemas.openxmlformats.org/officeDocument/2006/relationships">
  <sheetPr>
    <pageSetUpPr fitToPage="1"/>
  </sheetPr>
  <dimension ref="A1:C144"/>
  <sheetViews>
    <sheetView showGridLines="0" showZeros="0" zoomScaleSheetLayoutView="100" workbookViewId="0">
      <selection activeCell="B12" sqref="B12"/>
    </sheetView>
  </sheetViews>
  <sheetFormatPr defaultRowHeight="12.75" customHeight="1"/>
  <cols>
    <col min="1" max="1" width="30.25" style="406" customWidth="1"/>
    <col min="2" max="2" width="28.875" style="406" customWidth="1"/>
    <col min="3" max="3" width="29.625" style="406" customWidth="1"/>
    <col min="4" max="4" width="20.5" style="406" customWidth="1"/>
    <col min="5" max="233" width="6.875" style="406" customWidth="1"/>
    <col min="234" max="16384" width="9" style="406"/>
  </cols>
  <sheetData>
    <row r="1" spans="1:3" ht="18.95" customHeight="1">
      <c r="B1" s="407"/>
      <c r="C1" s="408" t="s">
        <v>1633</v>
      </c>
    </row>
    <row r="2" spans="1:3" ht="27" customHeight="1">
      <c r="A2" s="706" t="s">
        <v>3217</v>
      </c>
      <c r="B2" s="706"/>
      <c r="C2" s="706"/>
    </row>
    <row r="3" spans="1:3" ht="17.25" customHeight="1">
      <c r="A3" s="707"/>
      <c r="B3" s="707"/>
      <c r="C3" s="409" t="s">
        <v>302</v>
      </c>
    </row>
    <row r="4" spans="1:3" ht="26.1" customHeight="1">
      <c r="A4" s="708" t="s">
        <v>557</v>
      </c>
      <c r="B4" s="709"/>
      <c r="C4" s="410" t="s">
        <v>532</v>
      </c>
    </row>
    <row r="5" spans="1:3" ht="26.1" customHeight="1">
      <c r="A5" s="710" t="s">
        <v>1634</v>
      </c>
      <c r="B5" s="711"/>
      <c r="C5" s="411">
        <f>SUM(C6,C7,C10)</f>
        <v>2069</v>
      </c>
    </row>
    <row r="6" spans="1:3" ht="26.1" customHeight="1">
      <c r="A6" s="710" t="s">
        <v>1635</v>
      </c>
      <c r="B6" s="711"/>
      <c r="C6" s="411">
        <v>150</v>
      </c>
    </row>
    <row r="7" spans="1:3" ht="26.1" customHeight="1">
      <c r="A7" s="710" t="s">
        <v>1636</v>
      </c>
      <c r="B7" s="711"/>
      <c r="C7" s="411">
        <f>SUM(C8:C9)</f>
        <v>999</v>
      </c>
    </row>
    <row r="8" spans="1:3" ht="26.1" customHeight="1">
      <c r="A8" s="710" t="s">
        <v>1637</v>
      </c>
      <c r="B8" s="711"/>
      <c r="C8" s="411">
        <v>300</v>
      </c>
    </row>
    <row r="9" spans="1:3" ht="26.1" customHeight="1">
      <c r="A9" s="710" t="s">
        <v>1638</v>
      </c>
      <c r="B9" s="711"/>
      <c r="C9" s="411">
        <v>699</v>
      </c>
    </row>
    <row r="10" spans="1:3" ht="26.1" customHeight="1">
      <c r="A10" s="712" t="s">
        <v>1639</v>
      </c>
      <c r="B10" s="713"/>
      <c r="C10" s="412">
        <v>920</v>
      </c>
    </row>
    <row r="11" spans="1:3" ht="44.1" customHeight="1">
      <c r="A11" s="714" t="s">
        <v>1640</v>
      </c>
      <c r="B11" s="714"/>
      <c r="C11" s="714"/>
    </row>
    <row r="12" spans="1:3" customFormat="1" ht="51" customHeight="1">
      <c r="A12" s="413"/>
      <c r="B12" s="413"/>
      <c r="C12" s="413"/>
    </row>
    <row r="13" spans="1:3" ht="135.94999999999999" customHeight="1">
      <c r="A13" s="413"/>
      <c r="B13" s="413"/>
      <c r="C13" s="413"/>
    </row>
    <row r="14" spans="1:3" ht="37.5" customHeight="1">
      <c r="A14" s="705"/>
      <c r="B14" s="705"/>
      <c r="C14" s="705"/>
    </row>
    <row r="15" spans="1:3" ht="105" customHeight="1">
      <c r="A15" s="705"/>
      <c r="B15" s="705"/>
      <c r="C15" s="705"/>
    </row>
    <row r="16" spans="1:3" ht="12.75" customHeight="1">
      <c r="C16" s="414"/>
    </row>
    <row r="17" spans="3:3" ht="12.75" customHeight="1">
      <c r="C17" s="414"/>
    </row>
    <row r="18" spans="3:3" ht="12.75" customHeight="1">
      <c r="C18" s="414"/>
    </row>
    <row r="19" spans="3:3" ht="12.75" customHeight="1">
      <c r="C19" s="414"/>
    </row>
    <row r="20" spans="3:3" ht="12.75" customHeight="1">
      <c r="C20" s="414"/>
    </row>
    <row r="21" spans="3:3" ht="12.75" customHeight="1">
      <c r="C21" s="414"/>
    </row>
    <row r="22" spans="3:3" ht="12.75" customHeight="1">
      <c r="C22" s="414"/>
    </row>
    <row r="23" spans="3:3" ht="12.75" customHeight="1">
      <c r="C23" s="414"/>
    </row>
    <row r="24" spans="3:3" ht="12.75" customHeight="1">
      <c r="C24" s="414"/>
    </row>
    <row r="25" spans="3:3" ht="12.75" customHeight="1">
      <c r="C25" s="414"/>
    </row>
    <row r="26" spans="3:3" ht="38.25" customHeight="1">
      <c r="C26" s="414"/>
    </row>
    <row r="27" spans="3:3" ht="23.25" customHeight="1">
      <c r="C27" s="414"/>
    </row>
    <row r="28" spans="3:3" ht="42.75" customHeight="1">
      <c r="C28" s="414"/>
    </row>
    <row r="29" spans="3:3" ht="24" customHeight="1">
      <c r="C29" s="414"/>
    </row>
    <row r="30" spans="3:3" ht="22.5" customHeight="1">
      <c r="C30" s="414"/>
    </row>
    <row r="31" spans="3:3" ht="12.75" customHeight="1">
      <c r="C31" s="414"/>
    </row>
    <row r="32" spans="3:3" ht="12.75" customHeight="1">
      <c r="C32" s="414"/>
    </row>
    <row r="33" spans="3:3" ht="22.5" customHeight="1">
      <c r="C33" s="414"/>
    </row>
    <row r="34" spans="3:3" ht="12.75" customHeight="1">
      <c r="C34" s="414"/>
    </row>
    <row r="35" spans="3:3" ht="12.75" customHeight="1">
      <c r="C35" s="414"/>
    </row>
    <row r="36" spans="3:3" ht="12.75" customHeight="1">
      <c r="C36" s="414"/>
    </row>
    <row r="37" spans="3:3" ht="12.75" customHeight="1">
      <c r="C37" s="414"/>
    </row>
    <row r="38" spans="3:3" ht="12.75" customHeight="1">
      <c r="C38" s="414"/>
    </row>
    <row r="39" spans="3:3" ht="37.5" customHeight="1">
      <c r="C39" s="414"/>
    </row>
    <row r="40" spans="3:3" ht="12.75" customHeight="1">
      <c r="C40" s="414"/>
    </row>
    <row r="41" spans="3:3" ht="36" customHeight="1">
      <c r="C41" s="414"/>
    </row>
    <row r="42" spans="3:3" ht="38.25" customHeight="1">
      <c r="C42" s="414"/>
    </row>
    <row r="43" spans="3:3" ht="12.75" customHeight="1">
      <c r="C43" s="414"/>
    </row>
    <row r="44" spans="3:3" ht="12.75" customHeight="1">
      <c r="C44" s="414"/>
    </row>
    <row r="45" spans="3:3" ht="45" customHeight="1">
      <c r="C45" s="414"/>
    </row>
    <row r="46" spans="3:3" ht="12.75" customHeight="1">
      <c r="C46" s="414"/>
    </row>
    <row r="47" spans="3:3" ht="12.75" customHeight="1">
      <c r="C47" s="414"/>
    </row>
    <row r="48" spans="3:3" ht="37.5" customHeight="1">
      <c r="C48" s="414"/>
    </row>
    <row r="49" spans="3:3" ht="12.75" customHeight="1">
      <c r="C49" s="414"/>
    </row>
    <row r="50" spans="3:3" ht="36.75" customHeight="1">
      <c r="C50" s="414"/>
    </row>
    <row r="51" spans="3:3" ht="12.75" customHeight="1">
      <c r="C51" s="414"/>
    </row>
    <row r="52" spans="3:3" ht="12.75" customHeight="1">
      <c r="C52" s="414"/>
    </row>
    <row r="53" spans="3:3" ht="12.75" customHeight="1">
      <c r="C53" s="414"/>
    </row>
    <row r="54" spans="3:3" ht="12.75" customHeight="1">
      <c r="C54" s="414"/>
    </row>
    <row r="55" spans="3:3" ht="12.75" customHeight="1">
      <c r="C55" s="414"/>
    </row>
    <row r="56" spans="3:3" ht="12.75" customHeight="1">
      <c r="C56" s="414"/>
    </row>
    <row r="57" spans="3:3" ht="12.75" customHeight="1">
      <c r="C57" s="414"/>
    </row>
    <row r="58" spans="3:3" ht="31.5" customHeight="1">
      <c r="C58" s="414"/>
    </row>
    <row r="59" spans="3:3" ht="12.75" customHeight="1">
      <c r="C59" s="414"/>
    </row>
    <row r="60" spans="3:3" ht="12.75" customHeight="1">
      <c r="C60" s="414"/>
    </row>
    <row r="61" spans="3:3" ht="12.75" customHeight="1">
      <c r="C61" s="414"/>
    </row>
    <row r="62" spans="3:3" ht="12.75" customHeight="1">
      <c r="C62" s="414"/>
    </row>
    <row r="63" spans="3:3" ht="12.75" customHeight="1">
      <c r="C63" s="414"/>
    </row>
    <row r="64" spans="3:3" ht="12.75" customHeight="1">
      <c r="C64" s="414"/>
    </row>
    <row r="65" spans="3:3" ht="12.75" customHeight="1">
      <c r="C65" s="414"/>
    </row>
    <row r="66" spans="3:3" ht="12.75" customHeight="1">
      <c r="C66" s="414"/>
    </row>
    <row r="67" spans="3:3" ht="12.75" customHeight="1">
      <c r="C67" s="414"/>
    </row>
    <row r="68" spans="3:3" ht="12.75" customHeight="1">
      <c r="C68" s="414"/>
    </row>
    <row r="69" spans="3:3" ht="12.75" customHeight="1">
      <c r="C69" s="414"/>
    </row>
    <row r="70" spans="3:3" ht="12.75" customHeight="1">
      <c r="C70" s="414"/>
    </row>
    <row r="71" spans="3:3" ht="12.75" customHeight="1">
      <c r="C71" s="414"/>
    </row>
    <row r="72" spans="3:3" ht="12.75" customHeight="1">
      <c r="C72" s="414"/>
    </row>
    <row r="73" spans="3:3" ht="12.75" customHeight="1">
      <c r="C73" s="414"/>
    </row>
    <row r="74" spans="3:3" ht="12.75" customHeight="1">
      <c r="C74" s="414"/>
    </row>
    <row r="75" spans="3:3" ht="12.75" customHeight="1">
      <c r="C75" s="414"/>
    </row>
    <row r="76" spans="3:3" ht="12.75" customHeight="1">
      <c r="C76" s="414"/>
    </row>
    <row r="77" spans="3:3" ht="12.75" customHeight="1">
      <c r="C77" s="414"/>
    </row>
    <row r="78" spans="3:3" ht="12.75" customHeight="1">
      <c r="C78" s="414"/>
    </row>
    <row r="79" spans="3:3" ht="12.75" customHeight="1">
      <c r="C79" s="414"/>
    </row>
    <row r="80" spans="3:3" ht="12.75" customHeight="1">
      <c r="C80" s="414"/>
    </row>
    <row r="81" spans="3:3" ht="12.75" customHeight="1">
      <c r="C81" s="414"/>
    </row>
    <row r="82" spans="3:3" ht="12.75" customHeight="1">
      <c r="C82" s="414"/>
    </row>
    <row r="83" spans="3:3" ht="12.75" customHeight="1">
      <c r="C83" s="414"/>
    </row>
    <row r="84" spans="3:3" ht="12.75" customHeight="1">
      <c r="C84" s="414"/>
    </row>
    <row r="85" spans="3:3" ht="12.75" customHeight="1">
      <c r="C85" s="414"/>
    </row>
    <row r="86" spans="3:3" ht="12.75" customHeight="1">
      <c r="C86" s="414"/>
    </row>
    <row r="87" spans="3:3" ht="12.75" customHeight="1">
      <c r="C87" s="414"/>
    </row>
    <row r="88" spans="3:3" ht="12.75" customHeight="1">
      <c r="C88" s="414"/>
    </row>
    <row r="89" spans="3:3" ht="12.75" customHeight="1">
      <c r="C89" s="414"/>
    </row>
    <row r="90" spans="3:3" ht="12.75" customHeight="1">
      <c r="C90" s="414"/>
    </row>
    <row r="91" spans="3:3" ht="12.75" customHeight="1">
      <c r="C91" s="414"/>
    </row>
    <row r="92" spans="3:3" ht="12.75" customHeight="1">
      <c r="C92" s="414"/>
    </row>
    <row r="93" spans="3:3" ht="12.75" customHeight="1">
      <c r="C93" s="414"/>
    </row>
    <row r="94" spans="3:3" ht="12.75" customHeight="1">
      <c r="C94" s="414"/>
    </row>
    <row r="95" spans="3:3" ht="12.75" customHeight="1">
      <c r="C95" s="414"/>
    </row>
    <row r="96" spans="3:3" ht="12.75" customHeight="1">
      <c r="C96" s="414"/>
    </row>
    <row r="97" spans="3:3" ht="12.75" customHeight="1">
      <c r="C97" s="414"/>
    </row>
    <row r="98" spans="3:3" ht="12.75" customHeight="1">
      <c r="C98" s="414"/>
    </row>
    <row r="99" spans="3:3" ht="12.75" customHeight="1">
      <c r="C99" s="414"/>
    </row>
    <row r="100" spans="3:3" ht="12.75" customHeight="1">
      <c r="C100" s="414"/>
    </row>
    <row r="101" spans="3:3" ht="12.75" customHeight="1">
      <c r="C101" s="414"/>
    </row>
    <row r="102" spans="3:3" ht="12.75" customHeight="1">
      <c r="C102" s="414"/>
    </row>
    <row r="103" spans="3:3" ht="12.75" customHeight="1">
      <c r="C103" s="414"/>
    </row>
    <row r="104" spans="3:3" ht="12.75" customHeight="1">
      <c r="C104" s="414"/>
    </row>
    <row r="105" spans="3:3" ht="12.75" customHeight="1">
      <c r="C105" s="414"/>
    </row>
    <row r="106" spans="3:3" ht="12.75" customHeight="1">
      <c r="C106" s="414"/>
    </row>
    <row r="107" spans="3:3" ht="12.75" customHeight="1">
      <c r="C107" s="414"/>
    </row>
    <row r="108" spans="3:3" ht="12.75" customHeight="1">
      <c r="C108" s="414"/>
    </row>
    <row r="109" spans="3:3" ht="12.75" customHeight="1">
      <c r="C109" s="414"/>
    </row>
    <row r="110" spans="3:3" ht="12.75" customHeight="1">
      <c r="C110" s="414"/>
    </row>
    <row r="111" spans="3:3" ht="12.75" customHeight="1">
      <c r="C111" s="414"/>
    </row>
    <row r="112" spans="3:3" ht="12.75" customHeight="1">
      <c r="C112" s="414"/>
    </row>
    <row r="113" spans="3:3" ht="12.75" customHeight="1">
      <c r="C113" s="414"/>
    </row>
    <row r="114" spans="3:3" ht="12.75" customHeight="1">
      <c r="C114" s="414"/>
    </row>
    <row r="115" spans="3:3" ht="12.75" customHeight="1">
      <c r="C115" s="414"/>
    </row>
    <row r="116" spans="3:3" ht="12.75" customHeight="1">
      <c r="C116" s="414"/>
    </row>
    <row r="117" spans="3:3" ht="12.75" customHeight="1">
      <c r="C117" s="414"/>
    </row>
    <row r="118" spans="3:3" ht="12.75" customHeight="1">
      <c r="C118" s="414"/>
    </row>
    <row r="119" spans="3:3" ht="12.75" customHeight="1">
      <c r="C119" s="414"/>
    </row>
    <row r="120" spans="3:3" ht="12.75" customHeight="1">
      <c r="C120" s="414"/>
    </row>
    <row r="121" spans="3:3" ht="12.75" customHeight="1">
      <c r="C121" s="414"/>
    </row>
    <row r="122" spans="3:3" ht="12.75" customHeight="1">
      <c r="C122" s="414"/>
    </row>
    <row r="123" spans="3:3" ht="12.75" customHeight="1">
      <c r="C123" s="414"/>
    </row>
    <row r="124" spans="3:3" ht="12.75" customHeight="1">
      <c r="C124" s="414"/>
    </row>
    <row r="125" spans="3:3" ht="12.75" customHeight="1">
      <c r="C125" s="414"/>
    </row>
    <row r="126" spans="3:3" ht="12.75" customHeight="1">
      <c r="C126" s="414"/>
    </row>
    <row r="127" spans="3:3" ht="12.75" customHeight="1">
      <c r="C127" s="414"/>
    </row>
    <row r="128" spans="3:3" ht="12.75" customHeight="1">
      <c r="C128" s="414"/>
    </row>
    <row r="129" spans="3:3" ht="12.75" customHeight="1">
      <c r="C129" s="414"/>
    </row>
    <row r="130" spans="3:3" ht="12.75" customHeight="1">
      <c r="C130" s="414"/>
    </row>
    <row r="131" spans="3:3" ht="12.75" customHeight="1">
      <c r="C131" s="414"/>
    </row>
    <row r="132" spans="3:3" ht="12.75" customHeight="1">
      <c r="C132" s="414"/>
    </row>
    <row r="133" spans="3:3" ht="12.75" customHeight="1">
      <c r="C133" s="414"/>
    </row>
    <row r="134" spans="3:3" ht="12.75" customHeight="1">
      <c r="C134" s="414"/>
    </row>
    <row r="135" spans="3:3" ht="12.75" customHeight="1">
      <c r="C135" s="414"/>
    </row>
    <row r="136" spans="3:3" ht="12.75" customHeight="1">
      <c r="C136" s="414"/>
    </row>
    <row r="137" spans="3:3" ht="12.75" customHeight="1">
      <c r="C137" s="414"/>
    </row>
    <row r="138" spans="3:3" ht="12.75" customHeight="1">
      <c r="C138" s="414"/>
    </row>
    <row r="139" spans="3:3" ht="12.75" customHeight="1">
      <c r="C139" s="414"/>
    </row>
    <row r="140" spans="3:3" ht="12.75" customHeight="1">
      <c r="C140" s="414"/>
    </row>
    <row r="141" spans="3:3" ht="12.75" customHeight="1">
      <c r="C141" s="414"/>
    </row>
    <row r="142" spans="3:3" ht="12.75" customHeight="1">
      <c r="C142" s="414"/>
    </row>
    <row r="143" spans="3:3" ht="12.75" customHeight="1">
      <c r="C143" s="414"/>
    </row>
    <row r="144" spans="3:3" ht="12.75" customHeight="1">
      <c r="C144" s="414"/>
    </row>
  </sheetData>
  <sheetProtection formatCells="0" formatColumns="0" formatRows="0"/>
  <mergeCells count="12">
    <mergeCell ref="A15:C15"/>
    <mergeCell ref="A2:C2"/>
    <mergeCell ref="A3:B3"/>
    <mergeCell ref="A4:B4"/>
    <mergeCell ref="A5:B5"/>
    <mergeCell ref="A6:B6"/>
    <mergeCell ref="A7:B7"/>
    <mergeCell ref="A8:B8"/>
    <mergeCell ref="A9:B9"/>
    <mergeCell ref="A10:B10"/>
    <mergeCell ref="A11:C11"/>
    <mergeCell ref="A14:C14"/>
  </mergeCells>
  <phoneticPr fontId="3" type="noConversion"/>
  <printOptions horizontalCentered="1"/>
  <pageMargins left="0.71" right="0.71" top="0.94" bottom="0.94" header="0.31" footer="0.31"/>
  <pageSetup paperSize="9" scale="92" fitToHeight="0" orientation="portrait" verticalDpi="0"/>
  <headerFooter>
    <evenFooter>&amp;L—&amp;P—</evenFooter>
  </headerFooter>
</worksheet>
</file>

<file path=xl/worksheets/sheet22.xml><?xml version="1.0" encoding="utf-8"?>
<worksheet xmlns="http://schemas.openxmlformats.org/spreadsheetml/2006/main" xmlns:r="http://schemas.openxmlformats.org/officeDocument/2006/relationships">
  <sheetPr enableFormatConditionsCalculation="0">
    <tabColor rgb="FFFF0000"/>
    <pageSetUpPr fitToPage="1"/>
  </sheetPr>
  <dimension ref="A1"/>
  <sheetViews>
    <sheetView zoomScaleSheetLayoutView="100" workbookViewId="0">
      <selection activeCell="M21" sqref="M21"/>
    </sheetView>
  </sheetViews>
  <sheetFormatPr defaultColWidth="9" defaultRowHeight="14.25"/>
  <sheetData/>
  <phoneticPr fontId="3" type="noConversion"/>
  <pageMargins left="0.75" right="0.75" top="1" bottom="1" header="0.51" footer="0.51"/>
  <pageSetup paperSize="9" scale="81" fitToHeight="0" orientation="portrait" r:id="rId1"/>
  <legacyDrawing r:id="rId2"/>
  <oleObjects>
    <oleObject progId="Word.Document.8" shapeId="2404353" r:id="rId3"/>
  </oleObjects>
</worksheet>
</file>

<file path=xl/worksheets/sheet23.xml><?xml version="1.0" encoding="utf-8"?>
<worksheet xmlns="http://schemas.openxmlformats.org/spreadsheetml/2006/main" xmlns:r="http://schemas.openxmlformats.org/officeDocument/2006/relationships">
  <sheetPr enableFormatConditionsCalculation="0">
    <tabColor rgb="FFFFFF00"/>
    <pageSetUpPr fitToPage="1"/>
  </sheetPr>
  <dimension ref="A1:E11"/>
  <sheetViews>
    <sheetView zoomScaleSheetLayoutView="100" workbookViewId="0">
      <selection activeCell="B6" sqref="B6"/>
    </sheetView>
  </sheetViews>
  <sheetFormatPr defaultColWidth="9" defaultRowHeight="14.25"/>
  <cols>
    <col min="1" max="1" width="34.125" style="276" customWidth="1"/>
    <col min="2" max="5" width="14.125" style="276" customWidth="1"/>
  </cols>
  <sheetData>
    <row r="1" spans="1:5" ht="18" customHeight="1">
      <c r="A1" s="695" t="s">
        <v>1641</v>
      </c>
      <c r="B1" s="695"/>
      <c r="C1" s="695"/>
      <c r="D1" s="695"/>
      <c r="E1" s="695"/>
    </row>
    <row r="2" spans="1:5" ht="45" customHeight="1">
      <c r="A2" s="715" t="s">
        <v>3218</v>
      </c>
      <c r="B2" s="715"/>
      <c r="C2" s="715"/>
      <c r="D2" s="715"/>
      <c r="E2" s="715"/>
    </row>
    <row r="3" spans="1:5" ht="18" customHeight="1">
      <c r="A3" s="716" t="s">
        <v>302</v>
      </c>
      <c r="B3" s="716"/>
      <c r="C3" s="716"/>
      <c r="D3" s="716"/>
      <c r="E3" s="716"/>
    </row>
    <row r="4" spans="1:5" ht="27" customHeight="1">
      <c r="A4" s="388" t="s">
        <v>557</v>
      </c>
      <c r="B4" s="389" t="s">
        <v>1642</v>
      </c>
      <c r="C4" s="389" t="s">
        <v>1642</v>
      </c>
      <c r="D4" s="390" t="s">
        <v>1643</v>
      </c>
      <c r="E4" s="283" t="s">
        <v>1643</v>
      </c>
    </row>
    <row r="5" spans="1:5" ht="27" customHeight="1">
      <c r="A5" s="391" t="s">
        <v>1308</v>
      </c>
      <c r="B5" s="392">
        <v>0</v>
      </c>
      <c r="C5" s="393">
        <v>0</v>
      </c>
      <c r="D5" s="392">
        <v>0</v>
      </c>
      <c r="E5" s="394">
        <v>0</v>
      </c>
    </row>
    <row r="6" spans="1:5" ht="27" customHeight="1">
      <c r="A6" s="395" t="s">
        <v>323</v>
      </c>
      <c r="B6" s="396">
        <v>0</v>
      </c>
      <c r="C6" s="396">
        <v>0</v>
      </c>
      <c r="D6" s="397">
        <v>0</v>
      </c>
      <c r="E6" s="398">
        <v>0</v>
      </c>
    </row>
    <row r="7" spans="1:5" ht="27" customHeight="1">
      <c r="A7" s="399" t="s">
        <v>1311</v>
      </c>
      <c r="B7" s="400">
        <v>0</v>
      </c>
      <c r="C7" s="400">
        <v>0</v>
      </c>
      <c r="D7" s="401">
        <v>0</v>
      </c>
      <c r="E7" s="394">
        <v>0</v>
      </c>
    </row>
    <row r="8" spans="1:5" ht="27" customHeight="1">
      <c r="A8" s="395" t="s">
        <v>323</v>
      </c>
      <c r="B8" s="396">
        <v>0</v>
      </c>
      <c r="C8" s="396">
        <v>0</v>
      </c>
      <c r="D8" s="397">
        <v>0</v>
      </c>
      <c r="E8" s="398">
        <v>0</v>
      </c>
    </row>
    <row r="9" spans="1:5" ht="27" customHeight="1">
      <c r="A9" s="399" t="s">
        <v>1315</v>
      </c>
      <c r="B9" s="400">
        <v>0</v>
      </c>
      <c r="C9" s="400">
        <v>0</v>
      </c>
      <c r="D9" s="400">
        <v>0</v>
      </c>
      <c r="E9" s="394">
        <v>0</v>
      </c>
    </row>
    <row r="10" spans="1:5" ht="27" customHeight="1">
      <c r="A10" s="402" t="s">
        <v>323</v>
      </c>
      <c r="B10" s="403">
        <v>0</v>
      </c>
      <c r="C10" s="403">
        <v>0</v>
      </c>
      <c r="D10" s="404">
        <v>0</v>
      </c>
      <c r="E10" s="405">
        <v>0</v>
      </c>
    </row>
    <row r="11" spans="1:5" ht="18.95" customHeight="1">
      <c r="A11" s="291" t="s">
        <v>3177</v>
      </c>
    </row>
  </sheetData>
  <mergeCells count="3">
    <mergeCell ref="A1:E1"/>
    <mergeCell ref="A2:E2"/>
    <mergeCell ref="A3:E3"/>
  </mergeCells>
  <phoneticPr fontId="3" type="noConversion"/>
  <pageMargins left="0.75" right="0.75" top="1" bottom="1" header="0.51" footer="0.51"/>
  <pageSetup paperSize="9" scale="89" orientation="portrait" horizontalDpi="0" verticalDpi="0"/>
</worksheet>
</file>

<file path=xl/worksheets/sheet24.xml><?xml version="1.0" encoding="utf-8"?>
<worksheet xmlns="http://schemas.openxmlformats.org/spreadsheetml/2006/main" xmlns:r="http://schemas.openxmlformats.org/officeDocument/2006/relationships">
  <sheetPr>
    <pageSetUpPr fitToPage="1"/>
  </sheetPr>
  <dimension ref="A1:IP18"/>
  <sheetViews>
    <sheetView showZeros="0" view="pageBreakPreview" workbookViewId="0">
      <selection activeCell="B11" sqref="B11"/>
    </sheetView>
  </sheetViews>
  <sheetFormatPr defaultColWidth="24.125" defaultRowHeight="13.5"/>
  <cols>
    <col min="1" max="1" width="30.625" style="264" customWidth="1"/>
    <col min="2" max="3" width="25" style="264" customWidth="1"/>
    <col min="4" max="250" width="24.125" style="264"/>
    <col min="251" max="16384" width="24.125" style="265"/>
  </cols>
  <sheetData>
    <row r="1" spans="1:3" ht="20.100000000000001" customHeight="1">
      <c r="C1" s="266" t="s">
        <v>1644</v>
      </c>
    </row>
    <row r="2" spans="1:3" ht="20.100000000000001" customHeight="1">
      <c r="A2" s="717" t="s">
        <v>3236</v>
      </c>
      <c r="B2" s="717"/>
      <c r="C2" s="717"/>
    </row>
    <row r="3" spans="1:3" ht="20.100000000000001" customHeight="1">
      <c r="A3" s="718"/>
      <c r="B3" s="718"/>
      <c r="C3" s="266" t="s">
        <v>1645</v>
      </c>
    </row>
    <row r="4" spans="1:3" ht="48" customHeight="1">
      <c r="A4" s="720" t="s">
        <v>1646</v>
      </c>
      <c r="B4" s="722" t="s">
        <v>3234</v>
      </c>
      <c r="C4" s="724" t="s">
        <v>3210</v>
      </c>
    </row>
    <row r="5" spans="1:3" ht="50.1" customHeight="1">
      <c r="A5" s="721"/>
      <c r="B5" s="723"/>
      <c r="C5" s="725"/>
    </row>
    <row r="6" spans="1:3" ht="20.100000000000001" customHeight="1">
      <c r="A6" s="268" t="s">
        <v>3167</v>
      </c>
      <c r="B6" s="269">
        <v>4.3600000000000003</v>
      </c>
      <c r="C6" s="269">
        <v>5.51</v>
      </c>
    </row>
    <row r="7" spans="1:3" ht="20.100000000000001" customHeight="1">
      <c r="A7" s="270"/>
      <c r="B7" s="271"/>
      <c r="C7" s="382"/>
    </row>
    <row r="8" spans="1:3" ht="20.100000000000001" customHeight="1">
      <c r="A8" s="273"/>
      <c r="B8" s="271"/>
      <c r="C8" s="382"/>
    </row>
    <row r="9" spans="1:3" ht="20.100000000000001" customHeight="1">
      <c r="A9" s="273"/>
      <c r="B9" s="271"/>
      <c r="C9" s="382"/>
    </row>
    <row r="10" spans="1:3" ht="20.100000000000001" customHeight="1">
      <c r="A10" s="273"/>
      <c r="B10" s="271"/>
      <c r="C10" s="382"/>
    </row>
    <row r="11" spans="1:3" ht="20.100000000000001" customHeight="1">
      <c r="A11" s="273"/>
      <c r="B11" s="271"/>
      <c r="C11" s="382"/>
    </row>
    <row r="12" spans="1:3" ht="20.100000000000001" customHeight="1">
      <c r="A12" s="383"/>
      <c r="B12" s="384"/>
    </row>
    <row r="13" spans="1:3" ht="20.100000000000001" customHeight="1">
      <c r="A13" s="383"/>
      <c r="B13" s="384"/>
    </row>
    <row r="14" spans="1:3" ht="20.100000000000001" customHeight="1">
      <c r="A14" s="385"/>
      <c r="B14" s="386"/>
      <c r="C14" s="387"/>
    </row>
    <row r="15" spans="1:3" ht="72.95" customHeight="1">
      <c r="A15" s="719" t="s">
        <v>1647</v>
      </c>
      <c r="B15" s="719"/>
      <c r="C15" s="719"/>
    </row>
    <row r="16" spans="1:3" ht="20.100000000000001" customHeight="1"/>
    <row r="17" ht="20.100000000000001" customHeight="1"/>
    <row r="18" ht="20.100000000000001" customHeight="1"/>
  </sheetData>
  <mergeCells count="6">
    <mergeCell ref="A2:C2"/>
    <mergeCell ref="A3:B3"/>
    <mergeCell ref="A15:C15"/>
    <mergeCell ref="A4:A5"/>
    <mergeCell ref="B4:B5"/>
    <mergeCell ref="C4:C5"/>
  </mergeCells>
  <phoneticPr fontId="3" type="noConversion"/>
  <printOptions horizontalCentered="1"/>
  <pageMargins left="0.75" right="0.75" top="0.79" bottom="0.98" header="0.51" footer="0.51"/>
  <pageSetup paperSize="9" fitToHeight="0" orientation="portrait" blackAndWhite="1" r:id="rId1"/>
  <headerFooter alignWithMargins="0">
    <evenFooter>&amp;L—&amp;P—</evenFooter>
  </headerFooter>
</worksheet>
</file>

<file path=xl/worksheets/sheet25.xml><?xml version="1.0" encoding="utf-8"?>
<worksheet xmlns="http://schemas.openxmlformats.org/spreadsheetml/2006/main" xmlns:r="http://schemas.openxmlformats.org/officeDocument/2006/relationships">
  <sheetPr>
    <pageSetUpPr fitToPage="1"/>
  </sheetPr>
  <dimension ref="A1:E11"/>
  <sheetViews>
    <sheetView view="pageBreakPreview" workbookViewId="0">
      <selection activeCell="D10" sqref="D10"/>
    </sheetView>
  </sheetViews>
  <sheetFormatPr defaultRowHeight="14.25"/>
  <cols>
    <col min="1" max="1" width="42" style="367" customWidth="1"/>
    <col min="2" max="2" width="23.125" style="367" customWidth="1"/>
    <col min="3" max="3" width="23.125" style="368" customWidth="1"/>
    <col min="4" max="4" width="11.5" style="368" customWidth="1"/>
    <col min="5" max="246" width="9" style="367"/>
    <col min="247" max="247" width="37" style="367" customWidth="1"/>
    <col min="248" max="250" width="16.25" style="367" customWidth="1"/>
    <col min="251" max="16384" width="9" style="367"/>
  </cols>
  <sheetData>
    <row r="1" spans="1:5">
      <c r="B1" s="369" t="s">
        <v>1648</v>
      </c>
    </row>
    <row r="2" spans="1:5" ht="22.5">
      <c r="A2" s="726" t="s">
        <v>3178</v>
      </c>
      <c r="B2" s="726"/>
    </row>
    <row r="3" spans="1:5" ht="18" customHeight="1">
      <c r="B3" s="369" t="s">
        <v>302</v>
      </c>
    </row>
    <row r="4" spans="1:5" ht="30.75" customHeight="1">
      <c r="A4" s="370" t="s">
        <v>557</v>
      </c>
      <c r="B4" s="371" t="s">
        <v>304</v>
      </c>
      <c r="C4" s="372"/>
      <c r="D4" s="372"/>
    </row>
    <row r="5" spans="1:5" ht="27.75" customHeight="1">
      <c r="A5" s="373" t="s">
        <v>1649</v>
      </c>
      <c r="B5" s="374"/>
    </row>
    <row r="6" spans="1:5" ht="27.75" customHeight="1">
      <c r="A6" s="375" t="s">
        <v>1650</v>
      </c>
      <c r="B6" s="376"/>
    </row>
    <row r="7" spans="1:5" ht="27.75" customHeight="1">
      <c r="A7" s="373" t="s">
        <v>331</v>
      </c>
      <c r="B7" s="374"/>
    </row>
    <row r="8" spans="1:5" ht="27.75" customHeight="1">
      <c r="A8" s="377" t="s">
        <v>1651</v>
      </c>
      <c r="B8" s="376"/>
    </row>
    <row r="9" spans="1:5" ht="27.75" customHeight="1">
      <c r="A9" s="375" t="s">
        <v>1652</v>
      </c>
      <c r="B9" s="376"/>
      <c r="E9" s="378"/>
    </row>
    <row r="10" spans="1:5" ht="27.75" customHeight="1">
      <c r="A10" s="379" t="s">
        <v>323</v>
      </c>
      <c r="B10" s="380"/>
      <c r="E10" s="378"/>
    </row>
    <row r="11" spans="1:5" ht="22.5" customHeight="1">
      <c r="A11" s="375" t="s">
        <v>337</v>
      </c>
      <c r="B11" s="381"/>
    </row>
  </sheetData>
  <mergeCells count="1">
    <mergeCell ref="A2:B2"/>
  </mergeCells>
  <phoneticPr fontId="3" type="noConversion"/>
  <printOptions horizontalCentered="1"/>
  <pageMargins left="0.75" right="0.55000000000000004" top="0.79" bottom="0.79" header="0.51" footer="0.51"/>
  <pageSetup paperSize="9" fitToHeight="0" orientation="portrait" blackAndWhite="1" r:id="rId1"/>
  <headerFooter alignWithMargins="0">
    <evenFooter>&amp;L—&amp;P—</evenFooter>
  </headerFooter>
</worksheet>
</file>

<file path=xl/worksheets/sheet26.xml><?xml version="1.0" encoding="utf-8"?>
<worksheet xmlns="http://schemas.openxmlformats.org/spreadsheetml/2006/main" xmlns:r="http://schemas.openxmlformats.org/officeDocument/2006/relationships">
  <sheetPr>
    <pageSetUpPr fitToPage="1"/>
  </sheetPr>
  <dimension ref="A1:B28"/>
  <sheetViews>
    <sheetView zoomScaleSheetLayoutView="100" workbookViewId="0">
      <selection activeCell="G12" sqref="G12"/>
    </sheetView>
  </sheetViews>
  <sheetFormatPr defaultRowHeight="14.25"/>
  <cols>
    <col min="1" max="1" width="43.25" style="1" customWidth="1"/>
    <col min="2" max="2" width="23.875" style="1" customWidth="1"/>
    <col min="3" max="3" width="21.75" style="1" customWidth="1"/>
    <col min="4" max="247" width="9" style="1"/>
    <col min="248" max="248" width="39" style="1" customWidth="1"/>
    <col min="249" max="251" width="16.25" style="1" customWidth="1"/>
    <col min="252" max="16384" width="9" style="1"/>
  </cols>
  <sheetData>
    <row r="1" spans="1:2">
      <c r="B1" s="352" t="s">
        <v>1653</v>
      </c>
    </row>
    <row r="2" spans="1:2" ht="32.1" customHeight="1">
      <c r="A2" s="727" t="s">
        <v>1654</v>
      </c>
      <c r="B2" s="727"/>
    </row>
    <row r="3" spans="1:2" ht="20.100000000000001" customHeight="1">
      <c r="B3" s="353" t="s">
        <v>302</v>
      </c>
    </row>
    <row r="4" spans="1:2" ht="17.100000000000001" customHeight="1">
      <c r="A4" s="354" t="s">
        <v>557</v>
      </c>
      <c r="B4" s="355" t="s">
        <v>304</v>
      </c>
    </row>
    <row r="5" spans="1:2" ht="17.100000000000001" customHeight="1">
      <c r="A5" s="356" t="s">
        <v>1655</v>
      </c>
      <c r="B5" s="357"/>
    </row>
    <row r="6" spans="1:2" ht="17.100000000000001" customHeight="1">
      <c r="A6" s="358" t="s">
        <v>1656</v>
      </c>
      <c r="B6" s="357"/>
    </row>
    <row r="7" spans="1:2" ht="17.100000000000001" customHeight="1">
      <c r="A7" s="359" t="s">
        <v>323</v>
      </c>
      <c r="B7" s="360"/>
    </row>
    <row r="8" spans="1:2" ht="17.100000000000001" customHeight="1">
      <c r="A8" s="358" t="s">
        <v>1657</v>
      </c>
      <c r="B8" s="361"/>
    </row>
    <row r="9" spans="1:2" ht="17.100000000000001" customHeight="1">
      <c r="A9" s="359" t="s">
        <v>323</v>
      </c>
      <c r="B9" s="360"/>
    </row>
    <row r="10" spans="1:2" ht="17.100000000000001" customHeight="1">
      <c r="A10" s="358" t="s">
        <v>1658</v>
      </c>
      <c r="B10" s="361"/>
    </row>
    <row r="11" spans="1:2" ht="17.100000000000001" customHeight="1">
      <c r="A11" s="359" t="s">
        <v>323</v>
      </c>
      <c r="B11" s="362"/>
    </row>
    <row r="12" spans="1:2" ht="17.100000000000001" customHeight="1">
      <c r="A12" s="358" t="s">
        <v>1659</v>
      </c>
      <c r="B12" s="361"/>
    </row>
    <row r="13" spans="1:2" ht="17.100000000000001" customHeight="1">
      <c r="A13" s="359" t="s">
        <v>323</v>
      </c>
      <c r="B13" s="360"/>
    </row>
    <row r="14" spans="1:2" ht="17.100000000000001" customHeight="1">
      <c r="A14" s="358" t="s">
        <v>1660</v>
      </c>
      <c r="B14" s="361"/>
    </row>
    <row r="15" spans="1:2" ht="17.100000000000001" customHeight="1">
      <c r="A15" s="359" t="s">
        <v>323</v>
      </c>
      <c r="B15" s="360"/>
    </row>
    <row r="16" spans="1:2" ht="17.100000000000001" customHeight="1">
      <c r="A16" s="358" t="s">
        <v>1661</v>
      </c>
      <c r="B16" s="361"/>
    </row>
    <row r="17" spans="1:2" ht="17.100000000000001" customHeight="1">
      <c r="A17" s="359" t="s">
        <v>323</v>
      </c>
      <c r="B17" s="360"/>
    </row>
    <row r="18" spans="1:2" ht="17.100000000000001" customHeight="1">
      <c r="A18" s="358" t="s">
        <v>1662</v>
      </c>
      <c r="B18" s="357"/>
    </row>
    <row r="19" spans="1:2" ht="17.100000000000001" customHeight="1">
      <c r="A19" s="359" t="s">
        <v>323</v>
      </c>
      <c r="B19" s="360"/>
    </row>
    <row r="20" spans="1:2" ht="17.100000000000001" customHeight="1">
      <c r="A20" s="358" t="s">
        <v>1663</v>
      </c>
      <c r="B20" s="361"/>
    </row>
    <row r="21" spans="1:2" ht="17.100000000000001" customHeight="1">
      <c r="A21" s="359" t="s">
        <v>323</v>
      </c>
      <c r="B21" s="360"/>
    </row>
    <row r="22" spans="1:2" ht="17.100000000000001" customHeight="1">
      <c r="A22" s="358" t="s">
        <v>1664</v>
      </c>
      <c r="B22" s="357"/>
    </row>
    <row r="23" spans="1:2" ht="17.100000000000001" customHeight="1">
      <c r="A23" s="358" t="s">
        <v>527</v>
      </c>
      <c r="B23" s="357"/>
    </row>
    <row r="24" spans="1:2" ht="17.100000000000001" customHeight="1">
      <c r="A24" s="363" t="s">
        <v>1665</v>
      </c>
      <c r="B24" s="360"/>
    </row>
    <row r="25" spans="1:2" ht="17.100000000000001" customHeight="1">
      <c r="A25" s="363" t="s">
        <v>524</v>
      </c>
      <c r="B25" s="360"/>
    </row>
    <row r="26" spans="1:2" ht="17.100000000000001" customHeight="1">
      <c r="A26" s="358" t="s">
        <v>530</v>
      </c>
      <c r="B26" s="357"/>
    </row>
    <row r="27" spans="1:2" ht="17.100000000000001" customHeight="1">
      <c r="A27" s="364" t="s">
        <v>323</v>
      </c>
      <c r="B27" s="365"/>
    </row>
    <row r="28" spans="1:2" ht="17.100000000000001" customHeight="1">
      <c r="A28" s="363" t="s">
        <v>337</v>
      </c>
      <c r="B28" s="366"/>
    </row>
  </sheetData>
  <mergeCells count="1">
    <mergeCell ref="A2:B2"/>
  </mergeCells>
  <phoneticPr fontId="3" type="noConversion"/>
  <printOptions horizontalCentered="1"/>
  <pageMargins left="0.75" right="0.55000000000000004" top="0.79" bottom="0.98" header="0.51" footer="0.51"/>
  <pageSetup paperSize="9" fitToHeight="0" orientation="portrait" blackAndWhite="1" verticalDpi="0"/>
  <headerFooter alignWithMargins="0">
    <evenFooter>&amp;L—&amp;P—</evenFooter>
  </headerFooter>
</worksheet>
</file>

<file path=xl/worksheets/sheet27.xml><?xml version="1.0" encoding="utf-8"?>
<worksheet xmlns="http://schemas.openxmlformats.org/spreadsheetml/2006/main" xmlns:r="http://schemas.openxmlformats.org/officeDocument/2006/relationships">
  <sheetPr>
    <pageSetUpPr fitToPage="1"/>
  </sheetPr>
  <dimension ref="A1:B167"/>
  <sheetViews>
    <sheetView showZeros="0" view="pageBreakPreview" workbookViewId="0">
      <selection activeCell="B6" sqref="B6"/>
    </sheetView>
  </sheetViews>
  <sheetFormatPr defaultRowHeight="14.25"/>
  <cols>
    <col min="1" max="1" width="44.125" style="308" customWidth="1"/>
    <col min="2" max="2" width="20.375" style="344" customWidth="1"/>
    <col min="3" max="3" width="20.375" style="308" customWidth="1"/>
    <col min="4" max="16384" width="9" style="308"/>
  </cols>
  <sheetData>
    <row r="1" spans="1:2">
      <c r="B1" s="326" t="s">
        <v>1666</v>
      </c>
    </row>
    <row r="2" spans="1:2" ht="32.25" customHeight="1">
      <c r="A2" s="728" t="s">
        <v>3219</v>
      </c>
      <c r="B2" s="728"/>
    </row>
    <row r="3" spans="1:2" ht="25.5" customHeight="1">
      <c r="A3" s="345"/>
      <c r="B3" s="326" t="s">
        <v>302</v>
      </c>
    </row>
    <row r="4" spans="1:2" ht="38.25" customHeight="1">
      <c r="A4" s="328" t="s">
        <v>303</v>
      </c>
      <c r="B4" s="329" t="s">
        <v>532</v>
      </c>
    </row>
    <row r="5" spans="1:2" ht="32.25" customHeight="1">
      <c r="A5" s="346" t="s">
        <v>533</v>
      </c>
      <c r="B5" s="664" t="s">
        <v>3224</v>
      </c>
    </row>
    <row r="6" spans="1:2" ht="32.25" customHeight="1">
      <c r="A6" s="347" t="s">
        <v>3183</v>
      </c>
      <c r="B6" s="665" t="s">
        <v>3224</v>
      </c>
    </row>
    <row r="7" spans="1:2" ht="34.5" customHeight="1">
      <c r="A7" s="348" t="s">
        <v>1650</v>
      </c>
      <c r="B7" s="668" t="s">
        <v>3169</v>
      </c>
    </row>
    <row r="8" spans="1:2" ht="34.5" customHeight="1">
      <c r="A8" s="347" t="s">
        <v>331</v>
      </c>
      <c r="B8" s="666" t="s">
        <v>3169</v>
      </c>
    </row>
    <row r="9" spans="1:2" ht="34.5" customHeight="1">
      <c r="A9" s="348" t="s">
        <v>1651</v>
      </c>
      <c r="B9" s="668" t="s">
        <v>3169</v>
      </c>
    </row>
    <row r="10" spans="1:2" ht="34.5" customHeight="1">
      <c r="A10" s="348" t="s">
        <v>1667</v>
      </c>
      <c r="B10" s="668" t="s">
        <v>3169</v>
      </c>
    </row>
    <row r="11" spans="1:2" ht="34.5" customHeight="1">
      <c r="A11" s="347" t="s">
        <v>1668</v>
      </c>
      <c r="B11" s="666" t="s">
        <v>3169</v>
      </c>
    </row>
    <row r="12" spans="1:2" ht="34.5" customHeight="1">
      <c r="A12" s="349" t="s">
        <v>323</v>
      </c>
      <c r="B12" s="667" t="s">
        <v>3169</v>
      </c>
    </row>
    <row r="13" spans="1:2" ht="25.5" customHeight="1">
      <c r="A13" s="663" t="s">
        <v>3184</v>
      </c>
      <c r="B13" s="350"/>
    </row>
    <row r="14" spans="1:2" ht="30" customHeight="1">
      <c r="A14" s="729"/>
      <c r="B14" s="729"/>
    </row>
    <row r="15" spans="1:2" ht="20.100000000000001" customHeight="1"/>
    <row r="16" spans="1:2" ht="20.100000000000001" hidden="1" customHeight="1"/>
    <row r="17" spans="2:2" ht="20.100000000000001" hidden="1" customHeight="1"/>
    <row r="18" spans="2:2" ht="20.100000000000001" customHeight="1"/>
    <row r="19" spans="2:2" ht="20.100000000000001" customHeight="1"/>
    <row r="20" spans="2:2" ht="20.100000000000001" customHeight="1"/>
    <row r="21" spans="2:2" ht="20.100000000000001" customHeight="1"/>
    <row r="22" spans="2:2" ht="20.100000000000001" customHeight="1">
      <c r="B22" s="308"/>
    </row>
    <row r="23" spans="2:2" ht="20.100000000000001" customHeight="1">
      <c r="B23" s="308"/>
    </row>
    <row r="24" spans="2:2" ht="20.100000000000001" customHeight="1">
      <c r="B24" s="308"/>
    </row>
    <row r="25" spans="2:2" ht="20.100000000000001" customHeight="1">
      <c r="B25" s="308"/>
    </row>
    <row r="26" spans="2:2" ht="20.100000000000001" customHeight="1">
      <c r="B26" s="308"/>
    </row>
    <row r="27" spans="2:2" ht="20.100000000000001" customHeight="1">
      <c r="B27" s="308"/>
    </row>
    <row r="28" spans="2:2" ht="20.100000000000001" customHeight="1">
      <c r="B28" s="308"/>
    </row>
    <row r="29" spans="2:2" ht="48.75" customHeight="1">
      <c r="B29" s="308"/>
    </row>
    <row r="45" ht="70.5" customHeight="1"/>
    <row r="167" spans="1:2">
      <c r="A167" s="351"/>
      <c r="B167" s="308"/>
    </row>
  </sheetData>
  <mergeCells count="2">
    <mergeCell ref="A2:B2"/>
    <mergeCell ref="A14:B14"/>
  </mergeCells>
  <phoneticPr fontId="3" type="noConversion"/>
  <printOptions horizontalCentered="1"/>
  <pageMargins left="0.75" right="0.55000000000000004" top="0.98" bottom="0.98" header="0.51" footer="0.51"/>
  <pageSetup paperSize="9" firstPageNumber="12" fitToHeight="0" orientation="portrait" blackAndWhite="1" useFirstPageNumber="1" r:id="rId1"/>
  <headerFooter alignWithMargins="0">
    <evenFooter>&amp;L—&amp;P—</evenFooter>
  </headerFooter>
</worksheet>
</file>

<file path=xl/worksheets/sheet28.xml><?xml version="1.0" encoding="utf-8"?>
<worksheet xmlns="http://schemas.openxmlformats.org/spreadsheetml/2006/main" xmlns:r="http://schemas.openxmlformats.org/officeDocument/2006/relationships">
  <sheetPr>
    <pageSetUpPr fitToPage="1"/>
  </sheetPr>
  <dimension ref="A1:B45"/>
  <sheetViews>
    <sheetView view="pageBreakPreview" workbookViewId="0">
      <selection activeCell="A2" sqref="A2:B2"/>
    </sheetView>
  </sheetViews>
  <sheetFormatPr defaultRowHeight="14.25"/>
  <cols>
    <col min="1" max="1" width="42.875" style="308" customWidth="1"/>
    <col min="2" max="3" width="23.875" style="308" customWidth="1"/>
    <col min="4" max="16384" width="9" style="308"/>
  </cols>
  <sheetData>
    <row r="1" spans="1:2" ht="24" customHeight="1">
      <c r="B1" s="326" t="s">
        <v>1669</v>
      </c>
    </row>
    <row r="2" spans="1:2" ht="22.5">
      <c r="A2" s="728" t="s">
        <v>1670</v>
      </c>
      <c r="B2" s="728"/>
    </row>
    <row r="3" spans="1:2" ht="20.25" customHeight="1">
      <c r="A3" s="327"/>
      <c r="B3" s="326" t="s">
        <v>302</v>
      </c>
    </row>
    <row r="4" spans="1:2" ht="18" customHeight="1">
      <c r="A4" s="328" t="s">
        <v>303</v>
      </c>
      <c r="B4" s="329" t="s">
        <v>532</v>
      </c>
    </row>
    <row r="5" spans="1:2" ht="18" customHeight="1">
      <c r="A5" s="330" t="s">
        <v>1671</v>
      </c>
      <c r="B5" s="331"/>
    </row>
    <row r="6" spans="1:2" ht="18" customHeight="1">
      <c r="A6" s="332" t="s">
        <v>1672</v>
      </c>
      <c r="B6" s="321"/>
    </row>
    <row r="7" spans="1:2" ht="18" customHeight="1">
      <c r="A7" s="332" t="s">
        <v>1673</v>
      </c>
      <c r="B7" s="321"/>
    </row>
    <row r="8" spans="1:2" ht="18" customHeight="1">
      <c r="A8" s="330" t="s">
        <v>1674</v>
      </c>
      <c r="B8" s="331"/>
    </row>
    <row r="9" spans="1:2" ht="18" customHeight="1">
      <c r="A9" s="332" t="s">
        <v>1672</v>
      </c>
      <c r="B9" s="321"/>
    </row>
    <row r="10" spans="1:2" ht="18" customHeight="1">
      <c r="A10" s="332" t="s">
        <v>1673</v>
      </c>
      <c r="B10" s="321"/>
    </row>
    <row r="11" spans="1:2" ht="18" customHeight="1">
      <c r="A11" s="330" t="s">
        <v>1675</v>
      </c>
      <c r="B11" s="331"/>
    </row>
    <row r="12" spans="1:2" ht="18" customHeight="1">
      <c r="A12" s="332" t="s">
        <v>1672</v>
      </c>
      <c r="B12" s="321"/>
    </row>
    <row r="13" spans="1:2" ht="18" customHeight="1">
      <c r="A13" s="332" t="s">
        <v>1673</v>
      </c>
      <c r="B13" s="321"/>
    </row>
    <row r="14" spans="1:2" ht="18" customHeight="1">
      <c r="A14" s="330" t="s">
        <v>1676</v>
      </c>
      <c r="B14" s="331"/>
    </row>
    <row r="15" spans="1:2" ht="18" customHeight="1">
      <c r="A15" s="332" t="s">
        <v>1672</v>
      </c>
      <c r="B15" s="321"/>
    </row>
    <row r="16" spans="1:2" ht="18" customHeight="1">
      <c r="A16" s="332" t="s">
        <v>1673</v>
      </c>
      <c r="B16" s="321"/>
    </row>
    <row r="17" spans="1:2" ht="18" customHeight="1">
      <c r="A17" s="330" t="s">
        <v>1677</v>
      </c>
      <c r="B17" s="331"/>
    </row>
    <row r="18" spans="1:2" ht="18" customHeight="1">
      <c r="A18" s="332" t="s">
        <v>1672</v>
      </c>
      <c r="B18" s="321"/>
    </row>
    <row r="19" spans="1:2" ht="18" customHeight="1">
      <c r="A19" s="332" t="s">
        <v>1673</v>
      </c>
      <c r="B19" s="321"/>
    </row>
    <row r="20" spans="1:2" ht="18" customHeight="1">
      <c r="A20" s="330" t="s">
        <v>1678</v>
      </c>
      <c r="B20" s="331"/>
    </row>
    <row r="21" spans="1:2" ht="18" customHeight="1">
      <c r="A21" s="332" t="s">
        <v>1672</v>
      </c>
      <c r="B21" s="321"/>
    </row>
    <row r="22" spans="1:2" ht="18" customHeight="1">
      <c r="A22" s="332" t="s">
        <v>1673</v>
      </c>
      <c r="B22" s="321"/>
    </row>
    <row r="23" spans="1:2" ht="18" customHeight="1">
      <c r="A23" s="330" t="s">
        <v>1679</v>
      </c>
      <c r="B23" s="331"/>
    </row>
    <row r="24" spans="1:2" ht="18" customHeight="1">
      <c r="A24" s="332" t="s">
        <v>1672</v>
      </c>
      <c r="B24" s="321"/>
    </row>
    <row r="25" spans="1:2" ht="18" customHeight="1">
      <c r="A25" s="332" t="s">
        <v>1673</v>
      </c>
      <c r="B25" s="321"/>
    </row>
    <row r="26" spans="1:2" ht="18" customHeight="1">
      <c r="A26" s="330" t="s">
        <v>1680</v>
      </c>
      <c r="B26" s="316"/>
    </row>
    <row r="27" spans="1:2" ht="18" customHeight="1">
      <c r="A27" s="333" t="s">
        <v>323</v>
      </c>
      <c r="B27" s="321"/>
    </row>
    <row r="28" spans="1:2" ht="18" customHeight="1">
      <c r="A28" s="334" t="s">
        <v>586</v>
      </c>
      <c r="B28" s="335"/>
    </row>
    <row r="29" spans="1:2" ht="18" customHeight="1">
      <c r="A29" s="336" t="s">
        <v>1681</v>
      </c>
      <c r="B29" s="337"/>
    </row>
    <row r="30" spans="1:2" ht="18" customHeight="1">
      <c r="A30" s="336" t="s">
        <v>1682</v>
      </c>
      <c r="B30" s="337"/>
    </row>
    <row r="31" spans="1:2" ht="18" customHeight="1">
      <c r="A31" s="338" t="s">
        <v>1683</v>
      </c>
      <c r="B31" s="339"/>
    </row>
    <row r="32" spans="1:2" ht="18" customHeight="1">
      <c r="A32" s="340" t="s">
        <v>323</v>
      </c>
      <c r="B32" s="341"/>
    </row>
    <row r="33" spans="1:2" ht="18" customHeight="1">
      <c r="A33" s="342" t="s">
        <v>337</v>
      </c>
      <c r="B33" s="339"/>
    </row>
    <row r="34" spans="1:2">
      <c r="B34" s="343"/>
    </row>
    <row r="45" spans="1:2" ht="70.5" customHeight="1"/>
  </sheetData>
  <mergeCells count="1">
    <mergeCell ref="A2:B2"/>
  </mergeCells>
  <phoneticPr fontId="3" type="noConversion"/>
  <printOptions horizontalCentered="1"/>
  <pageMargins left="0.75" right="0.55000000000000004" top="0.79" bottom="0.98" header="0.51" footer="0.51"/>
  <pageSetup paperSize="9" fitToHeight="0" orientation="portrait" blackAndWhite="1" r:id="rId1"/>
  <headerFooter alignWithMargins="0">
    <evenFooter>&amp;L—&amp;P—</evenFooter>
  </headerFooter>
</worksheet>
</file>

<file path=xl/worksheets/sheet29.xml><?xml version="1.0" encoding="utf-8"?>
<worksheet xmlns="http://schemas.openxmlformats.org/spreadsheetml/2006/main" xmlns:r="http://schemas.openxmlformats.org/officeDocument/2006/relationships">
  <dimension ref="A1:D21"/>
  <sheetViews>
    <sheetView view="pageBreakPreview" zoomScaleNormal="85" workbookViewId="0">
      <selection activeCell="B12" sqref="B12"/>
    </sheetView>
  </sheetViews>
  <sheetFormatPr defaultColWidth="25.875" defaultRowHeight="14.25"/>
  <cols>
    <col min="1" max="1" width="6.375" style="305" customWidth="1"/>
    <col min="2" max="2" width="43.125" style="306" customWidth="1"/>
    <col min="3" max="3" width="21.5" style="307" customWidth="1"/>
    <col min="4" max="16384" width="25.875" style="308"/>
  </cols>
  <sheetData>
    <row r="1" spans="1:3">
      <c r="C1" s="309" t="s">
        <v>1684</v>
      </c>
    </row>
    <row r="2" spans="1:3" ht="33" customHeight="1">
      <c r="A2" s="728" t="s">
        <v>3230</v>
      </c>
      <c r="B2" s="728"/>
      <c r="C2" s="728"/>
    </row>
    <row r="3" spans="1:3" ht="27.75" customHeight="1">
      <c r="B3" s="310"/>
      <c r="C3" s="311" t="s">
        <v>302</v>
      </c>
    </row>
    <row r="4" spans="1:3" ht="18.95" customHeight="1">
      <c r="A4" s="730" t="s">
        <v>303</v>
      </c>
      <c r="B4" s="731"/>
      <c r="C4" s="312" t="s">
        <v>532</v>
      </c>
    </row>
    <row r="5" spans="1:3" ht="18.95" customHeight="1">
      <c r="A5" s="732" t="s">
        <v>3170</v>
      </c>
      <c r="B5" s="733"/>
      <c r="C5" s="671" t="s">
        <v>3229</v>
      </c>
    </row>
    <row r="6" spans="1:3" ht="18.95" customHeight="1">
      <c r="A6" s="315" t="s">
        <v>1671</v>
      </c>
      <c r="B6" s="314"/>
      <c r="C6" s="672" t="s">
        <v>3169</v>
      </c>
    </row>
    <row r="7" spans="1:3" ht="18.95" customHeight="1">
      <c r="A7" s="313"/>
      <c r="B7" s="317" t="s">
        <v>323</v>
      </c>
      <c r="C7" s="671"/>
    </row>
    <row r="8" spans="1:3" ht="18.95" customHeight="1">
      <c r="A8" s="315" t="s">
        <v>1674</v>
      </c>
      <c r="B8" s="318"/>
      <c r="C8" s="672" t="s">
        <v>3228</v>
      </c>
    </row>
    <row r="9" spans="1:3" ht="18.95" customHeight="1">
      <c r="A9" s="315"/>
      <c r="B9" s="319" t="s">
        <v>323</v>
      </c>
      <c r="C9" s="671"/>
    </row>
    <row r="10" spans="1:3" ht="18.95" customHeight="1">
      <c r="A10" s="315" t="s">
        <v>1675</v>
      </c>
      <c r="B10" s="318"/>
      <c r="C10" s="672" t="s">
        <v>3225</v>
      </c>
    </row>
    <row r="11" spans="1:3" ht="18.95" customHeight="1">
      <c r="A11" s="320"/>
      <c r="B11" s="317" t="s">
        <v>323</v>
      </c>
      <c r="C11" s="671"/>
    </row>
    <row r="12" spans="1:3" ht="18.95" customHeight="1">
      <c r="A12" s="315" t="s">
        <v>1676</v>
      </c>
      <c r="B12" s="318"/>
      <c r="C12" s="672" t="s">
        <v>3227</v>
      </c>
    </row>
    <row r="13" spans="1:3" ht="18.95" customHeight="1">
      <c r="A13" s="315"/>
      <c r="B13" s="317" t="s">
        <v>323</v>
      </c>
      <c r="C13" s="671"/>
    </row>
    <row r="14" spans="1:3" ht="18.95" customHeight="1">
      <c r="A14" s="315" t="s">
        <v>1677</v>
      </c>
      <c r="B14" s="318"/>
      <c r="C14" s="672" t="s">
        <v>3168</v>
      </c>
    </row>
    <row r="15" spans="1:3" ht="18.95" customHeight="1">
      <c r="A15" s="315"/>
      <c r="B15" s="317" t="s">
        <v>323</v>
      </c>
      <c r="C15" s="671"/>
    </row>
    <row r="16" spans="1:3" ht="18.95" customHeight="1">
      <c r="A16" s="315" t="s">
        <v>1685</v>
      </c>
      <c r="B16" s="318"/>
      <c r="C16" s="672" t="s">
        <v>3226</v>
      </c>
    </row>
    <row r="17" spans="1:4" ht="18.95" customHeight="1">
      <c r="A17" s="322"/>
      <c r="B17" s="323" t="s">
        <v>323</v>
      </c>
      <c r="C17" s="673"/>
    </row>
    <row r="18" spans="1:4" ht="18.95" customHeight="1">
      <c r="A18" s="320" t="s">
        <v>1686</v>
      </c>
      <c r="B18" s="669"/>
      <c r="C18" s="324"/>
    </row>
    <row r="19" spans="1:4">
      <c r="A19" s="306"/>
      <c r="D19" s="325"/>
    </row>
    <row r="20" spans="1:4">
      <c r="A20" s="306"/>
      <c r="D20" s="325"/>
    </row>
    <row r="21" spans="1:4">
      <c r="A21" s="306"/>
    </row>
  </sheetData>
  <mergeCells count="3">
    <mergeCell ref="A2:C2"/>
    <mergeCell ref="A4:B4"/>
    <mergeCell ref="A5:B5"/>
  </mergeCells>
  <phoneticPr fontId="3" type="noConversion"/>
  <printOptions horizontalCentered="1"/>
  <pageMargins left="0.75" right="0.55000000000000004" top="0.79" bottom="0.98" header="0.51" footer="0.51"/>
  <pageSetup paperSize="9" scale="90" firstPageNumber="115" fitToHeight="0" orientation="portrait" blackAndWhite="1" useFirstPageNumber="1" r:id="rId1"/>
  <headerFooter alignWithMargins="0">
    <evenFooter>&amp;L—&amp;P—</evenFooter>
  </headerFooter>
</worksheet>
</file>

<file path=xl/worksheets/sheet3.xml><?xml version="1.0" encoding="utf-8"?>
<worksheet xmlns="http://schemas.openxmlformats.org/spreadsheetml/2006/main" xmlns:r="http://schemas.openxmlformats.org/officeDocument/2006/relationships">
  <sheetPr>
    <pageSetUpPr fitToPage="1"/>
  </sheetPr>
  <dimension ref="A1:J103"/>
  <sheetViews>
    <sheetView topLeftCell="A13" zoomScaleSheetLayoutView="100" workbookViewId="0">
      <selection activeCell="C22" sqref="C22:D22"/>
    </sheetView>
  </sheetViews>
  <sheetFormatPr defaultRowHeight="14.25"/>
  <cols>
    <col min="1" max="1" width="5.375" style="594" customWidth="1"/>
    <col min="2" max="2" width="74" style="594" customWidth="1"/>
    <col min="3" max="3" width="9" style="594" customWidth="1"/>
    <col min="4" max="4" width="72.375" style="594" customWidth="1"/>
    <col min="5" max="8" width="15.25" style="595" customWidth="1"/>
    <col min="9" max="9" width="9" style="594"/>
    <col min="10" max="10" width="10.375" style="594" bestFit="1" customWidth="1"/>
    <col min="11" max="16384" width="9" style="594"/>
  </cols>
  <sheetData>
    <row r="1" spans="1:8" ht="48.75" customHeight="1">
      <c r="A1" s="678" t="s">
        <v>7</v>
      </c>
      <c r="B1" s="678"/>
      <c r="C1" s="678"/>
      <c r="D1" s="678"/>
      <c r="E1" s="678"/>
      <c r="F1" s="678"/>
      <c r="G1" s="678"/>
      <c r="H1" s="678"/>
    </row>
    <row r="2" spans="1:8" ht="36.950000000000003" customHeight="1">
      <c r="A2" s="679" t="s">
        <v>8</v>
      </c>
      <c r="B2" s="679"/>
      <c r="C2" s="598" t="s">
        <v>202</v>
      </c>
      <c r="D2" s="598" t="s">
        <v>203</v>
      </c>
      <c r="E2" s="599" t="s">
        <v>9</v>
      </c>
      <c r="F2" s="599" t="s">
        <v>10</v>
      </c>
      <c r="G2" s="599" t="s">
        <v>11</v>
      </c>
      <c r="H2" s="599" t="s">
        <v>12</v>
      </c>
    </row>
    <row r="3" spans="1:8" ht="36.950000000000003" customHeight="1">
      <c r="A3" s="600" t="s">
        <v>204</v>
      </c>
      <c r="B3" s="598"/>
      <c r="C3" s="598"/>
      <c r="D3" s="598"/>
      <c r="E3" s="599"/>
      <c r="F3" s="599"/>
      <c r="G3" s="599"/>
      <c r="H3" s="599"/>
    </row>
    <row r="4" spans="1:8" ht="39.950000000000003" customHeight="1">
      <c r="A4" s="601" t="s">
        <v>13</v>
      </c>
      <c r="B4" s="602"/>
      <c r="C4" s="602"/>
      <c r="D4" s="602"/>
      <c r="E4" s="603"/>
      <c r="F4" s="603"/>
      <c r="G4" s="603"/>
      <c r="H4" s="603"/>
    </row>
    <row r="5" spans="1:8" ht="39.950000000000003" customHeight="1">
      <c r="A5" s="602" t="s">
        <v>14</v>
      </c>
      <c r="B5" s="602"/>
      <c r="C5" s="602"/>
      <c r="D5" s="602"/>
      <c r="E5" s="604"/>
      <c r="F5" s="604"/>
      <c r="G5" s="604"/>
      <c r="H5" s="604"/>
    </row>
    <row r="6" spans="1:8" ht="39.950000000000003" customHeight="1">
      <c r="A6" s="605" t="s">
        <v>15</v>
      </c>
      <c r="B6" s="602" t="s">
        <v>16</v>
      </c>
      <c r="C6" s="602"/>
      <c r="D6" s="602"/>
      <c r="E6" s="606" t="s">
        <v>17</v>
      </c>
      <c r="F6" s="607" t="s">
        <v>18</v>
      </c>
      <c r="G6" s="607"/>
      <c r="H6" s="607"/>
    </row>
    <row r="7" spans="1:8" ht="39.950000000000003" customHeight="1">
      <c r="A7" s="605" t="s">
        <v>19</v>
      </c>
      <c r="B7" s="602" t="s">
        <v>20</v>
      </c>
      <c r="C7" s="602"/>
      <c r="D7" s="602"/>
      <c r="E7" s="606" t="s">
        <v>17</v>
      </c>
      <c r="F7" s="607" t="s">
        <v>18</v>
      </c>
      <c r="G7" s="607"/>
      <c r="H7" s="607"/>
    </row>
    <row r="8" spans="1:8" ht="39.950000000000003" customHeight="1">
      <c r="A8" s="605" t="s">
        <v>21</v>
      </c>
      <c r="B8" s="602" t="s">
        <v>22</v>
      </c>
      <c r="C8" s="602"/>
      <c r="D8" s="602"/>
      <c r="E8" s="606" t="s">
        <v>17</v>
      </c>
      <c r="F8" s="607" t="s">
        <v>18</v>
      </c>
      <c r="G8" s="607"/>
      <c r="H8" s="607"/>
    </row>
    <row r="9" spans="1:8" ht="39.950000000000003" customHeight="1">
      <c r="A9" s="605" t="s">
        <v>23</v>
      </c>
      <c r="B9" s="602" t="s">
        <v>24</v>
      </c>
      <c r="C9" s="602"/>
      <c r="D9" s="602"/>
      <c r="E9" s="606" t="s">
        <v>17</v>
      </c>
      <c r="F9" s="607" t="s">
        <v>18</v>
      </c>
      <c r="G9" s="607"/>
      <c r="H9" s="607"/>
    </row>
    <row r="10" spans="1:8" ht="39.950000000000003" customHeight="1">
      <c r="A10" s="605" t="s">
        <v>25</v>
      </c>
      <c r="B10" s="602" t="s">
        <v>26</v>
      </c>
      <c r="C10" s="602"/>
      <c r="D10" s="602"/>
      <c r="E10" s="606" t="s">
        <v>27</v>
      </c>
      <c r="F10" s="607" t="s">
        <v>28</v>
      </c>
      <c r="G10" s="607"/>
      <c r="H10" s="607"/>
    </row>
    <row r="11" spans="1:8" ht="39.950000000000003" customHeight="1">
      <c r="A11" s="605" t="s">
        <v>29</v>
      </c>
      <c r="B11" s="602" t="s">
        <v>30</v>
      </c>
      <c r="C11" s="602"/>
      <c r="D11" s="602"/>
      <c r="E11" s="607" t="s">
        <v>27</v>
      </c>
      <c r="F11" s="607" t="s">
        <v>31</v>
      </c>
      <c r="G11" s="607"/>
      <c r="H11" s="607"/>
    </row>
    <row r="12" spans="1:8" ht="39.950000000000003" customHeight="1">
      <c r="A12" s="602" t="s">
        <v>32</v>
      </c>
      <c r="B12" s="602"/>
      <c r="C12" s="602"/>
      <c r="D12" s="602"/>
      <c r="E12" s="604"/>
      <c r="F12" s="604"/>
      <c r="G12" s="604"/>
      <c r="H12" s="604"/>
    </row>
    <row r="13" spans="1:8" ht="39.950000000000003" customHeight="1">
      <c r="A13" s="605" t="s">
        <v>33</v>
      </c>
      <c r="B13" s="602" t="s">
        <v>34</v>
      </c>
      <c r="C13" s="602"/>
      <c r="D13" s="602"/>
      <c r="E13" s="607" t="s">
        <v>27</v>
      </c>
      <c r="F13" s="607" t="s">
        <v>18</v>
      </c>
      <c r="G13" s="607"/>
      <c r="H13" s="607"/>
    </row>
    <row r="14" spans="1:8" ht="39.950000000000003" customHeight="1">
      <c r="A14" s="605" t="s">
        <v>35</v>
      </c>
      <c r="B14" s="602" t="s">
        <v>36</v>
      </c>
      <c r="C14" s="602"/>
      <c r="D14" s="602"/>
      <c r="E14" s="607" t="s">
        <v>27</v>
      </c>
      <c r="F14" s="607" t="s">
        <v>18</v>
      </c>
      <c r="G14" s="607"/>
      <c r="H14" s="607"/>
    </row>
    <row r="15" spans="1:8" ht="39.950000000000003" customHeight="1">
      <c r="A15" s="605" t="s">
        <v>37</v>
      </c>
      <c r="B15" s="602" t="s">
        <v>38</v>
      </c>
      <c r="C15" s="602"/>
      <c r="D15" s="602"/>
      <c r="E15" s="607" t="s">
        <v>27</v>
      </c>
      <c r="F15" s="607" t="s">
        <v>39</v>
      </c>
      <c r="G15" s="607"/>
      <c r="H15" s="607"/>
    </row>
    <row r="16" spans="1:8" ht="39.950000000000003" customHeight="1">
      <c r="A16" s="605" t="s">
        <v>40</v>
      </c>
      <c r="B16" s="602" t="s">
        <v>41</v>
      </c>
      <c r="C16" s="602"/>
      <c r="D16" s="602"/>
      <c r="E16" s="607" t="s">
        <v>27</v>
      </c>
      <c r="F16" s="607" t="s">
        <v>31</v>
      </c>
      <c r="G16" s="607"/>
      <c r="H16" s="607"/>
    </row>
    <row r="17" spans="1:10" ht="39.950000000000003" customHeight="1">
      <c r="A17" s="609"/>
      <c r="B17" s="602" t="s">
        <v>42</v>
      </c>
      <c r="C17" s="602"/>
      <c r="D17" s="602"/>
      <c r="E17" s="607" t="s">
        <v>27</v>
      </c>
      <c r="F17" s="607" t="s">
        <v>31</v>
      </c>
      <c r="G17" s="607"/>
      <c r="H17" s="607"/>
    </row>
    <row r="18" spans="1:10" ht="39.950000000000003" customHeight="1">
      <c r="A18" s="605" t="s">
        <v>43</v>
      </c>
      <c r="B18" s="602" t="s">
        <v>44</v>
      </c>
      <c r="C18" s="602"/>
      <c r="D18" s="602"/>
      <c r="E18" s="607" t="s">
        <v>27</v>
      </c>
      <c r="F18" s="607" t="s">
        <v>45</v>
      </c>
      <c r="G18" s="607" t="s">
        <v>46</v>
      </c>
      <c r="H18" s="607" t="s">
        <v>47</v>
      </c>
      <c r="J18" s="594">
        <v>20564</v>
      </c>
    </row>
    <row r="19" spans="1:10" ht="39.950000000000003" customHeight="1">
      <c r="A19" s="605" t="s">
        <v>48</v>
      </c>
      <c r="B19" s="602" t="s">
        <v>49</v>
      </c>
      <c r="C19" s="602"/>
      <c r="D19" s="602"/>
      <c r="E19" s="607" t="s">
        <v>17</v>
      </c>
      <c r="F19" s="607" t="s">
        <v>45</v>
      </c>
      <c r="G19" s="607" t="s">
        <v>46</v>
      </c>
      <c r="H19" s="607" t="s">
        <v>47</v>
      </c>
      <c r="J19" s="594">
        <v>100363.94</v>
      </c>
    </row>
    <row r="20" spans="1:10" ht="39.950000000000003" customHeight="1">
      <c r="A20" s="610"/>
      <c r="B20" s="611" t="s">
        <v>50</v>
      </c>
      <c r="C20" s="611"/>
      <c r="D20" s="611"/>
      <c r="E20" s="606"/>
      <c r="F20" s="606" t="s">
        <v>51</v>
      </c>
      <c r="G20" s="606"/>
      <c r="H20" s="606"/>
      <c r="J20" s="618">
        <f>SUM(J18:J19)</f>
        <v>120927.94</v>
      </c>
    </row>
    <row r="21" spans="1:10" ht="39.950000000000003" customHeight="1">
      <c r="A21" s="610"/>
      <c r="B21" s="611" t="s">
        <v>205</v>
      </c>
      <c r="C21" s="611" t="s">
        <v>206</v>
      </c>
      <c r="D21" s="631" t="s">
        <v>207</v>
      </c>
      <c r="E21" s="606"/>
      <c r="F21" s="606"/>
      <c r="G21" s="606"/>
      <c r="H21" s="606"/>
    </row>
    <row r="22" spans="1:10" ht="42" customHeight="1">
      <c r="A22" s="612" t="s">
        <v>52</v>
      </c>
      <c r="B22" s="611" t="s">
        <v>208</v>
      </c>
      <c r="C22" s="611" t="s">
        <v>206</v>
      </c>
      <c r="D22" s="631" t="s">
        <v>207</v>
      </c>
      <c r="E22" s="606" t="s">
        <v>17</v>
      </c>
      <c r="F22" s="606" t="s">
        <v>54</v>
      </c>
      <c r="G22" s="606" t="s">
        <v>46</v>
      </c>
      <c r="H22" s="606"/>
    </row>
    <row r="23" spans="1:10" ht="39.950000000000003" customHeight="1">
      <c r="A23" s="612"/>
      <c r="B23" s="614" t="s">
        <v>209</v>
      </c>
      <c r="C23" s="611" t="s">
        <v>206</v>
      </c>
      <c r="D23" s="631" t="s">
        <v>210</v>
      </c>
      <c r="E23" s="606" t="s">
        <v>17</v>
      </c>
      <c r="F23" s="606" t="s">
        <v>54</v>
      </c>
      <c r="G23" s="606" t="s">
        <v>46</v>
      </c>
      <c r="H23" s="606"/>
    </row>
    <row r="24" spans="1:10" ht="39.950000000000003" customHeight="1">
      <c r="A24" s="612" t="s">
        <v>55</v>
      </c>
      <c r="B24" s="614" t="s">
        <v>211</v>
      </c>
      <c r="C24" s="614"/>
      <c r="D24" s="614"/>
      <c r="E24" s="606" t="s">
        <v>17</v>
      </c>
      <c r="F24" s="606" t="s">
        <v>54</v>
      </c>
      <c r="G24" s="606" t="s">
        <v>46</v>
      </c>
      <c r="H24" s="606"/>
    </row>
    <row r="25" spans="1:10" ht="39.950000000000003" customHeight="1">
      <c r="A25" s="612"/>
      <c r="B25" s="614" t="s">
        <v>57</v>
      </c>
      <c r="C25" s="614"/>
      <c r="D25" s="614"/>
      <c r="E25" s="606"/>
      <c r="F25" s="606" t="s">
        <v>58</v>
      </c>
      <c r="G25" s="606"/>
      <c r="H25" s="606"/>
    </row>
    <row r="26" spans="1:10" ht="39.950000000000003" customHeight="1">
      <c r="A26" s="612" t="s">
        <v>59</v>
      </c>
      <c r="B26" s="602" t="s">
        <v>60</v>
      </c>
      <c r="C26" s="602"/>
      <c r="D26" s="602"/>
      <c r="E26" s="607" t="s">
        <v>17</v>
      </c>
      <c r="F26" s="607" t="s">
        <v>61</v>
      </c>
      <c r="G26" s="607" t="s">
        <v>46</v>
      </c>
      <c r="H26" s="607" t="s">
        <v>47</v>
      </c>
    </row>
    <row r="27" spans="1:10" ht="39.950000000000003" customHeight="1">
      <c r="A27" s="605" t="s">
        <v>62</v>
      </c>
      <c r="B27" s="615" t="s">
        <v>63</v>
      </c>
      <c r="C27" s="615"/>
      <c r="D27" s="615"/>
      <c r="E27" s="607" t="s">
        <v>17</v>
      </c>
      <c r="F27" s="607" t="s">
        <v>64</v>
      </c>
      <c r="G27" s="607" t="s">
        <v>46</v>
      </c>
      <c r="H27" s="607"/>
    </row>
    <row r="28" spans="1:10" ht="39.950000000000003" customHeight="1">
      <c r="A28" s="605"/>
      <c r="B28" s="615" t="s">
        <v>212</v>
      </c>
      <c r="C28" s="615" t="s">
        <v>206</v>
      </c>
      <c r="D28" s="615" t="s">
        <v>213</v>
      </c>
      <c r="E28" s="607"/>
      <c r="F28" s="607"/>
      <c r="G28" s="607"/>
      <c r="H28" s="607"/>
    </row>
    <row r="29" spans="1:10" ht="39.950000000000003" customHeight="1">
      <c r="A29" s="605" t="s">
        <v>65</v>
      </c>
      <c r="B29" s="604" t="s">
        <v>66</v>
      </c>
      <c r="C29" s="604"/>
      <c r="D29" s="604"/>
      <c r="E29" s="607"/>
      <c r="F29" s="607" t="s">
        <v>67</v>
      </c>
      <c r="G29" s="607"/>
      <c r="H29" s="607"/>
    </row>
    <row r="30" spans="1:10" ht="39.950000000000003" customHeight="1">
      <c r="A30" s="605" t="s">
        <v>68</v>
      </c>
      <c r="B30" s="602" t="s">
        <v>69</v>
      </c>
      <c r="C30" s="602"/>
      <c r="D30" s="602"/>
      <c r="E30" s="607" t="s">
        <v>27</v>
      </c>
      <c r="F30" s="607" t="s">
        <v>45</v>
      </c>
      <c r="G30" s="607" t="s">
        <v>46</v>
      </c>
      <c r="H30" s="607" t="s">
        <v>47</v>
      </c>
    </row>
    <row r="31" spans="1:10" ht="39.950000000000003" customHeight="1">
      <c r="A31" s="605" t="s">
        <v>70</v>
      </c>
      <c r="B31" s="602" t="s">
        <v>71</v>
      </c>
      <c r="C31" s="602"/>
      <c r="D31" s="602"/>
      <c r="E31" s="607" t="s">
        <v>17</v>
      </c>
      <c r="F31" s="607" t="s">
        <v>45</v>
      </c>
      <c r="G31" s="607" t="s">
        <v>46</v>
      </c>
      <c r="H31" s="607" t="s">
        <v>47</v>
      </c>
    </row>
    <row r="32" spans="1:10" ht="39.950000000000003" customHeight="1">
      <c r="A32" s="605"/>
      <c r="B32" s="602" t="s">
        <v>72</v>
      </c>
      <c r="C32" s="602"/>
      <c r="D32" s="602"/>
      <c r="E32" s="607"/>
      <c r="F32" s="607" t="s">
        <v>45</v>
      </c>
      <c r="G32" s="607"/>
      <c r="H32" s="607"/>
    </row>
    <row r="33" spans="1:8" ht="39.950000000000003" customHeight="1">
      <c r="A33" s="605" t="s">
        <v>73</v>
      </c>
      <c r="B33" s="602" t="s">
        <v>74</v>
      </c>
      <c r="C33" s="602"/>
      <c r="D33" s="602"/>
      <c r="E33" s="607" t="s">
        <v>27</v>
      </c>
      <c r="F33" s="607" t="s">
        <v>45</v>
      </c>
      <c r="G33" s="607" t="s">
        <v>46</v>
      </c>
      <c r="H33" s="607" t="s">
        <v>47</v>
      </c>
    </row>
    <row r="34" spans="1:8" ht="39.950000000000003" customHeight="1">
      <c r="A34" s="605" t="s">
        <v>75</v>
      </c>
      <c r="B34" s="602" t="s">
        <v>76</v>
      </c>
      <c r="C34" s="602"/>
      <c r="D34" s="602"/>
      <c r="E34" s="607" t="s">
        <v>27</v>
      </c>
      <c r="F34" s="607" t="s">
        <v>77</v>
      </c>
      <c r="G34" s="607"/>
      <c r="H34" s="607"/>
    </row>
    <row r="35" spans="1:8" ht="39.950000000000003" customHeight="1">
      <c r="A35" s="605" t="s">
        <v>78</v>
      </c>
      <c r="B35" s="602" t="s">
        <v>79</v>
      </c>
      <c r="C35" s="602"/>
      <c r="D35" s="602"/>
      <c r="E35" s="607" t="s">
        <v>80</v>
      </c>
      <c r="F35" s="607" t="s">
        <v>51</v>
      </c>
      <c r="G35" s="607" t="s">
        <v>46</v>
      </c>
      <c r="H35" s="607"/>
    </row>
    <row r="36" spans="1:8" ht="39.950000000000003" customHeight="1">
      <c r="A36" s="605" t="s">
        <v>81</v>
      </c>
      <c r="B36" s="602" t="s">
        <v>82</v>
      </c>
      <c r="C36" s="602"/>
      <c r="D36" s="602"/>
      <c r="E36" s="607" t="s">
        <v>80</v>
      </c>
      <c r="F36" s="607" t="s">
        <v>51</v>
      </c>
      <c r="G36" s="607" t="s">
        <v>46</v>
      </c>
      <c r="H36" s="607"/>
    </row>
    <row r="37" spans="1:8" ht="39.950000000000003" customHeight="1">
      <c r="A37" s="605"/>
      <c r="B37" s="602" t="s">
        <v>83</v>
      </c>
      <c r="C37" s="602"/>
      <c r="D37" s="602"/>
      <c r="E37" s="607"/>
      <c r="F37" s="607" t="s">
        <v>58</v>
      </c>
      <c r="G37" s="607"/>
      <c r="H37" s="607"/>
    </row>
    <row r="38" spans="1:8" ht="39.950000000000003" customHeight="1">
      <c r="A38" s="601" t="s">
        <v>84</v>
      </c>
      <c r="B38" s="602"/>
      <c r="C38" s="602"/>
      <c r="D38" s="602"/>
      <c r="E38" s="607"/>
      <c r="F38" s="607"/>
      <c r="G38" s="607"/>
      <c r="H38" s="607"/>
    </row>
    <row r="39" spans="1:8" ht="39.950000000000003" customHeight="1">
      <c r="A39" s="605" t="s">
        <v>85</v>
      </c>
      <c r="B39" s="602" t="s">
        <v>86</v>
      </c>
      <c r="C39" s="602"/>
      <c r="D39" s="602"/>
      <c r="E39" s="607" t="s">
        <v>17</v>
      </c>
      <c r="F39" s="607" t="s">
        <v>18</v>
      </c>
      <c r="G39" s="607"/>
      <c r="H39" s="607"/>
    </row>
    <row r="40" spans="1:8" ht="39.950000000000003" customHeight="1">
      <c r="A40" s="605" t="s">
        <v>87</v>
      </c>
      <c r="B40" s="602" t="s">
        <v>88</v>
      </c>
      <c r="C40" s="602"/>
      <c r="D40" s="602"/>
      <c r="E40" s="607" t="s">
        <v>17</v>
      </c>
      <c r="F40" s="607" t="s">
        <v>18</v>
      </c>
      <c r="G40" s="607"/>
      <c r="H40" s="607"/>
    </row>
    <row r="41" spans="1:8" ht="39.950000000000003" customHeight="1">
      <c r="A41" s="605" t="s">
        <v>89</v>
      </c>
      <c r="B41" s="602" t="s">
        <v>90</v>
      </c>
      <c r="C41" s="602"/>
      <c r="D41" s="602"/>
      <c r="E41" s="607" t="s">
        <v>27</v>
      </c>
      <c r="F41" s="607" t="s">
        <v>77</v>
      </c>
      <c r="G41" s="607"/>
      <c r="H41" s="607"/>
    </row>
    <row r="42" spans="1:8" ht="39.950000000000003" customHeight="1">
      <c r="A42" s="605" t="s">
        <v>91</v>
      </c>
      <c r="B42" s="602" t="s">
        <v>92</v>
      </c>
      <c r="C42" s="602"/>
      <c r="D42" s="602"/>
      <c r="E42" s="607" t="s">
        <v>27</v>
      </c>
      <c r="F42" s="607" t="s">
        <v>77</v>
      </c>
      <c r="G42" s="607"/>
      <c r="H42" s="607"/>
    </row>
    <row r="43" spans="1:8" ht="39.950000000000003" customHeight="1">
      <c r="A43" s="605" t="s">
        <v>93</v>
      </c>
      <c r="B43" s="602" t="s">
        <v>94</v>
      </c>
      <c r="C43" s="602"/>
      <c r="D43" s="602"/>
      <c r="E43" s="607" t="s">
        <v>27</v>
      </c>
      <c r="F43" s="607" t="s">
        <v>18</v>
      </c>
      <c r="G43" s="607"/>
      <c r="H43" s="607"/>
    </row>
    <row r="44" spans="1:8" ht="39.950000000000003" customHeight="1">
      <c r="A44" s="605" t="s">
        <v>95</v>
      </c>
      <c r="B44" s="602" t="s">
        <v>96</v>
      </c>
      <c r="C44" s="602"/>
      <c r="D44" s="602"/>
      <c r="E44" s="607" t="s">
        <v>27</v>
      </c>
      <c r="F44" s="607" t="s">
        <v>18</v>
      </c>
      <c r="G44" s="607"/>
      <c r="H44" s="607"/>
    </row>
    <row r="45" spans="1:8" ht="39.950000000000003" customHeight="1">
      <c r="A45" s="605" t="s">
        <v>97</v>
      </c>
      <c r="B45" s="602" t="s">
        <v>98</v>
      </c>
      <c r="C45" s="602"/>
      <c r="D45" s="602"/>
      <c r="E45" s="607" t="s">
        <v>27</v>
      </c>
      <c r="F45" s="607" t="s">
        <v>77</v>
      </c>
      <c r="G45" s="607"/>
      <c r="H45" s="607"/>
    </row>
    <row r="46" spans="1:8" ht="39.950000000000003" customHeight="1">
      <c r="A46" s="605" t="s">
        <v>99</v>
      </c>
      <c r="B46" s="602" t="s">
        <v>100</v>
      </c>
      <c r="C46" s="602"/>
      <c r="D46" s="602"/>
      <c r="E46" s="607" t="s">
        <v>27</v>
      </c>
      <c r="F46" s="607" t="s">
        <v>77</v>
      </c>
      <c r="G46" s="607"/>
      <c r="H46" s="607"/>
    </row>
    <row r="47" spans="1:8" ht="39.950000000000003" customHeight="1">
      <c r="A47" s="605" t="s">
        <v>101</v>
      </c>
      <c r="B47" s="602" t="s">
        <v>102</v>
      </c>
      <c r="C47" s="602"/>
      <c r="D47" s="602"/>
      <c r="E47" s="607" t="s">
        <v>27</v>
      </c>
      <c r="F47" s="607" t="s">
        <v>77</v>
      </c>
      <c r="G47" s="607"/>
      <c r="H47" s="607"/>
    </row>
    <row r="48" spans="1:8" ht="39.950000000000003" customHeight="1">
      <c r="A48" s="605" t="s">
        <v>103</v>
      </c>
      <c r="B48" s="602" t="s">
        <v>104</v>
      </c>
      <c r="C48" s="602"/>
      <c r="D48" s="602"/>
      <c r="E48" s="607" t="s">
        <v>27</v>
      </c>
      <c r="F48" s="607" t="s">
        <v>77</v>
      </c>
      <c r="G48" s="607"/>
      <c r="H48" s="607"/>
    </row>
    <row r="49" spans="1:8" ht="39.950000000000003" customHeight="1">
      <c r="A49" s="605" t="s">
        <v>105</v>
      </c>
      <c r="B49" s="602" t="s">
        <v>106</v>
      </c>
      <c r="C49" s="602"/>
      <c r="D49" s="602"/>
      <c r="E49" s="607" t="s">
        <v>27</v>
      </c>
      <c r="F49" s="607" t="s">
        <v>77</v>
      </c>
      <c r="G49" s="607"/>
      <c r="H49" s="607"/>
    </row>
    <row r="50" spans="1:8" ht="39.950000000000003" customHeight="1">
      <c r="A50" s="605" t="s">
        <v>107</v>
      </c>
      <c r="B50" s="602" t="s">
        <v>108</v>
      </c>
      <c r="C50" s="602"/>
      <c r="D50" s="602"/>
      <c r="E50" s="607" t="s">
        <v>27</v>
      </c>
      <c r="F50" s="607" t="s">
        <v>77</v>
      </c>
      <c r="G50" s="607"/>
      <c r="H50" s="607"/>
    </row>
    <row r="51" spans="1:8" ht="39.950000000000003" customHeight="1">
      <c r="A51" s="605"/>
      <c r="B51" s="602" t="s">
        <v>214</v>
      </c>
      <c r="C51" s="602" t="s">
        <v>206</v>
      </c>
      <c r="D51" s="604" t="s">
        <v>215</v>
      </c>
      <c r="E51" s="607"/>
      <c r="F51" s="607"/>
      <c r="G51" s="607"/>
      <c r="H51" s="607"/>
    </row>
    <row r="52" spans="1:8" ht="28.5">
      <c r="A52" s="605" t="s">
        <v>109</v>
      </c>
      <c r="B52" s="617" t="s">
        <v>110</v>
      </c>
      <c r="C52" s="617"/>
      <c r="D52" s="615"/>
      <c r="E52" s="607" t="s">
        <v>17</v>
      </c>
      <c r="F52" s="607" t="s">
        <v>77</v>
      </c>
      <c r="G52" s="607"/>
      <c r="H52" s="607"/>
    </row>
    <row r="53" spans="1:8" ht="56.25">
      <c r="A53" s="605"/>
      <c r="B53" s="617" t="s">
        <v>216</v>
      </c>
      <c r="C53" s="617" t="s">
        <v>206</v>
      </c>
      <c r="D53" s="615" t="s">
        <v>217</v>
      </c>
      <c r="E53" s="607"/>
      <c r="F53" s="607"/>
      <c r="G53" s="607"/>
      <c r="H53" s="607"/>
    </row>
    <row r="54" spans="1:8" ht="39.950000000000003" customHeight="1">
      <c r="A54" s="601" t="s">
        <v>111</v>
      </c>
      <c r="B54" s="602"/>
      <c r="C54" s="602"/>
      <c r="D54" s="602"/>
      <c r="E54" s="607"/>
      <c r="F54" s="607" t="s">
        <v>112</v>
      </c>
      <c r="G54" s="607"/>
      <c r="H54" s="607"/>
    </row>
    <row r="55" spans="1:8" ht="39.950000000000003" customHeight="1">
      <c r="A55" s="605" t="s">
        <v>113</v>
      </c>
      <c r="B55" s="602" t="s">
        <v>114</v>
      </c>
      <c r="C55" s="602"/>
      <c r="D55" s="602"/>
      <c r="E55" s="607" t="s">
        <v>27</v>
      </c>
      <c r="F55" s="607" t="s">
        <v>112</v>
      </c>
      <c r="G55" s="607"/>
      <c r="H55" s="607"/>
    </row>
    <row r="56" spans="1:8" ht="39.950000000000003" customHeight="1">
      <c r="A56" s="605" t="s">
        <v>115</v>
      </c>
      <c r="B56" s="602" t="s">
        <v>116</v>
      </c>
      <c r="C56" s="602"/>
      <c r="D56" s="602"/>
      <c r="E56" s="607" t="s">
        <v>27</v>
      </c>
      <c r="F56" s="607" t="s">
        <v>112</v>
      </c>
      <c r="G56" s="607"/>
      <c r="H56" s="607"/>
    </row>
    <row r="57" spans="1:8" ht="39.950000000000003" customHeight="1">
      <c r="A57" s="605" t="s">
        <v>117</v>
      </c>
      <c r="B57" s="602" t="s">
        <v>118</v>
      </c>
      <c r="C57" s="602"/>
      <c r="D57" s="602"/>
      <c r="E57" s="607" t="s">
        <v>27</v>
      </c>
      <c r="F57" s="607" t="s">
        <v>112</v>
      </c>
      <c r="G57" s="607"/>
      <c r="H57" s="607"/>
    </row>
    <row r="58" spans="1:8" ht="39.950000000000003" customHeight="1">
      <c r="A58" s="605" t="s">
        <v>119</v>
      </c>
      <c r="B58" s="602" t="s">
        <v>120</v>
      </c>
      <c r="C58" s="602"/>
      <c r="D58" s="602"/>
      <c r="E58" s="607" t="s">
        <v>27</v>
      </c>
      <c r="F58" s="607" t="s">
        <v>112</v>
      </c>
      <c r="G58" s="607"/>
      <c r="H58" s="607"/>
    </row>
    <row r="59" spans="1:8" ht="39.950000000000003" customHeight="1">
      <c r="A59" s="605" t="s">
        <v>121</v>
      </c>
      <c r="B59" s="602" t="s">
        <v>122</v>
      </c>
      <c r="C59" s="602"/>
      <c r="D59" s="602"/>
      <c r="E59" s="607" t="s">
        <v>27</v>
      </c>
      <c r="F59" s="607" t="s">
        <v>112</v>
      </c>
      <c r="G59" s="607"/>
      <c r="H59" s="607"/>
    </row>
    <row r="60" spans="1:8" ht="39.950000000000003" customHeight="1">
      <c r="A60" s="605" t="s">
        <v>123</v>
      </c>
      <c r="B60" s="602" t="s">
        <v>124</v>
      </c>
      <c r="C60" s="602"/>
      <c r="D60" s="602"/>
      <c r="E60" s="607" t="s">
        <v>27</v>
      </c>
      <c r="F60" s="607" t="s">
        <v>112</v>
      </c>
      <c r="G60" s="607"/>
      <c r="H60" s="607"/>
    </row>
    <row r="61" spans="1:8" ht="39.950000000000003" customHeight="1">
      <c r="A61" s="605" t="s">
        <v>125</v>
      </c>
      <c r="B61" s="602" t="s">
        <v>126</v>
      </c>
      <c r="C61" s="602"/>
      <c r="D61" s="602"/>
      <c r="E61" s="607" t="s">
        <v>27</v>
      </c>
      <c r="F61" s="607" t="s">
        <v>112</v>
      </c>
      <c r="G61" s="607"/>
      <c r="H61" s="607"/>
    </row>
    <row r="62" spans="1:8" ht="39.950000000000003" customHeight="1">
      <c r="A62" s="605" t="s">
        <v>127</v>
      </c>
      <c r="B62" s="602" t="s">
        <v>128</v>
      </c>
      <c r="C62" s="602"/>
      <c r="D62" s="602"/>
      <c r="E62" s="607" t="s">
        <v>27</v>
      </c>
      <c r="F62" s="607" t="s">
        <v>112</v>
      </c>
      <c r="G62" s="607"/>
      <c r="H62" s="607"/>
    </row>
    <row r="63" spans="1:8" ht="39.950000000000003" customHeight="1">
      <c r="A63" s="605" t="s">
        <v>129</v>
      </c>
      <c r="B63" s="602" t="s">
        <v>130</v>
      </c>
      <c r="C63" s="602"/>
      <c r="D63" s="602"/>
      <c r="E63" s="607" t="s">
        <v>27</v>
      </c>
      <c r="F63" s="607" t="s">
        <v>112</v>
      </c>
      <c r="G63" s="607"/>
      <c r="H63" s="607"/>
    </row>
    <row r="64" spans="1:8" ht="39.950000000000003" customHeight="1">
      <c r="A64" s="605" t="s">
        <v>131</v>
      </c>
      <c r="B64" s="602" t="s">
        <v>132</v>
      </c>
      <c r="C64" s="602"/>
      <c r="D64" s="602"/>
      <c r="E64" s="607" t="s">
        <v>27</v>
      </c>
      <c r="F64" s="607" t="s">
        <v>112</v>
      </c>
      <c r="G64" s="607"/>
      <c r="H64" s="607"/>
    </row>
    <row r="65" spans="1:8" ht="39.950000000000003" customHeight="1">
      <c r="A65" s="605" t="s">
        <v>133</v>
      </c>
      <c r="B65" s="602" t="s">
        <v>134</v>
      </c>
      <c r="C65" s="602"/>
      <c r="D65" s="602"/>
      <c r="E65" s="607" t="s">
        <v>27</v>
      </c>
      <c r="F65" s="607" t="s">
        <v>112</v>
      </c>
      <c r="G65" s="607"/>
      <c r="H65" s="607"/>
    </row>
    <row r="66" spans="1:8" ht="39.950000000000003" customHeight="1">
      <c r="A66" s="605" t="s">
        <v>135</v>
      </c>
      <c r="B66" s="602" t="s">
        <v>136</v>
      </c>
      <c r="C66" s="602"/>
      <c r="D66" s="602"/>
      <c r="E66" s="607" t="s">
        <v>27</v>
      </c>
      <c r="F66" s="607" t="s">
        <v>112</v>
      </c>
      <c r="G66" s="607"/>
      <c r="H66" s="607"/>
    </row>
    <row r="67" spans="1:8" ht="39.950000000000003" customHeight="1">
      <c r="A67" s="605" t="s">
        <v>137</v>
      </c>
      <c r="B67" s="602" t="s">
        <v>138</v>
      </c>
      <c r="C67" s="602"/>
      <c r="D67" s="602"/>
      <c r="E67" s="607" t="s">
        <v>27</v>
      </c>
      <c r="F67" s="607" t="s">
        <v>112</v>
      </c>
      <c r="G67" s="607"/>
      <c r="H67" s="607"/>
    </row>
    <row r="68" spans="1:8" ht="39.950000000000003" customHeight="1">
      <c r="A68" s="605" t="s">
        <v>139</v>
      </c>
      <c r="B68" s="602" t="s">
        <v>140</v>
      </c>
      <c r="C68" s="602"/>
      <c r="D68" s="602"/>
      <c r="E68" s="607" t="s">
        <v>27</v>
      </c>
      <c r="F68" s="607" t="s">
        <v>112</v>
      </c>
      <c r="G68" s="607"/>
      <c r="H68" s="607"/>
    </row>
    <row r="69" spans="1:8" ht="39.950000000000003" customHeight="1">
      <c r="A69" s="601" t="s">
        <v>141</v>
      </c>
      <c r="B69" s="602"/>
      <c r="C69" s="602"/>
      <c r="D69" s="602"/>
      <c r="E69" s="607"/>
      <c r="F69" s="607" t="s">
        <v>142</v>
      </c>
      <c r="G69" s="607"/>
      <c r="H69" s="607"/>
    </row>
    <row r="70" spans="1:8" ht="39.950000000000003" customHeight="1">
      <c r="A70" s="605" t="s">
        <v>143</v>
      </c>
      <c r="B70" s="602" t="s">
        <v>144</v>
      </c>
      <c r="C70" s="602"/>
      <c r="D70" s="602"/>
      <c r="E70" s="607" t="s">
        <v>27</v>
      </c>
      <c r="F70" s="607" t="s">
        <v>142</v>
      </c>
      <c r="G70" s="607"/>
      <c r="H70" s="607"/>
    </row>
    <row r="71" spans="1:8" ht="39.950000000000003" customHeight="1">
      <c r="A71" s="605" t="s">
        <v>145</v>
      </c>
      <c r="B71" s="602" t="s">
        <v>146</v>
      </c>
      <c r="C71" s="602"/>
      <c r="D71" s="602"/>
      <c r="E71" s="607" t="s">
        <v>27</v>
      </c>
      <c r="F71" s="607" t="s">
        <v>142</v>
      </c>
      <c r="G71" s="607"/>
      <c r="H71" s="607"/>
    </row>
    <row r="72" spans="1:8" ht="39.950000000000003" customHeight="1">
      <c r="A72" s="605" t="s">
        <v>147</v>
      </c>
      <c r="B72" s="602" t="s">
        <v>148</v>
      </c>
      <c r="C72" s="602"/>
      <c r="D72" s="602"/>
      <c r="E72" s="607" t="s">
        <v>27</v>
      </c>
      <c r="F72" s="607" t="s">
        <v>142</v>
      </c>
      <c r="G72" s="607"/>
      <c r="H72" s="607"/>
    </row>
    <row r="73" spans="1:8" ht="39.950000000000003" customHeight="1">
      <c r="A73" s="605" t="s">
        <v>149</v>
      </c>
      <c r="B73" s="602" t="s">
        <v>150</v>
      </c>
      <c r="C73" s="602"/>
      <c r="D73" s="602"/>
      <c r="E73" s="607" t="s">
        <v>27</v>
      </c>
      <c r="F73" s="607" t="s">
        <v>142</v>
      </c>
      <c r="G73" s="607"/>
      <c r="H73" s="607"/>
    </row>
    <row r="74" spans="1:8" ht="39.950000000000003" customHeight="1">
      <c r="A74" s="605" t="s">
        <v>151</v>
      </c>
      <c r="B74" s="602" t="s">
        <v>152</v>
      </c>
      <c r="C74" s="602"/>
      <c r="D74" s="602"/>
      <c r="E74" s="607" t="s">
        <v>27</v>
      </c>
      <c r="F74" s="607" t="s">
        <v>142</v>
      </c>
      <c r="G74" s="607"/>
      <c r="H74" s="607"/>
    </row>
    <row r="75" spans="1:8" ht="39.950000000000003" customHeight="1">
      <c r="A75" s="605" t="s">
        <v>153</v>
      </c>
      <c r="B75" s="602" t="s">
        <v>154</v>
      </c>
      <c r="C75" s="602"/>
      <c r="D75" s="602"/>
      <c r="E75" s="607" t="s">
        <v>27</v>
      </c>
      <c r="F75" s="607" t="s">
        <v>142</v>
      </c>
      <c r="G75" s="607"/>
      <c r="H75" s="607"/>
    </row>
    <row r="76" spans="1:8" ht="39.950000000000003" customHeight="1">
      <c r="A76" s="605" t="s">
        <v>155</v>
      </c>
      <c r="B76" s="602" t="s">
        <v>156</v>
      </c>
      <c r="C76" s="602"/>
      <c r="D76" s="602"/>
      <c r="E76" s="607" t="s">
        <v>27</v>
      </c>
      <c r="F76" s="607" t="s">
        <v>142</v>
      </c>
      <c r="G76" s="607"/>
      <c r="H76" s="607"/>
    </row>
    <row r="77" spans="1:8" ht="39.950000000000003" customHeight="1">
      <c r="A77" s="605" t="s">
        <v>157</v>
      </c>
      <c r="B77" s="602" t="s">
        <v>158</v>
      </c>
      <c r="C77" s="602"/>
      <c r="D77" s="602"/>
      <c r="E77" s="607" t="s">
        <v>27</v>
      </c>
      <c r="F77" s="607" t="s">
        <v>142</v>
      </c>
      <c r="G77" s="607"/>
      <c r="H77" s="607"/>
    </row>
    <row r="78" spans="1:8" ht="39.950000000000003" customHeight="1">
      <c r="A78" s="605" t="s">
        <v>159</v>
      </c>
      <c r="B78" s="602" t="s">
        <v>160</v>
      </c>
      <c r="C78" s="602"/>
      <c r="D78" s="602"/>
      <c r="E78" s="607" t="s">
        <v>27</v>
      </c>
      <c r="F78" s="607" t="s">
        <v>142</v>
      </c>
      <c r="G78" s="607"/>
      <c r="H78" s="607"/>
    </row>
    <row r="79" spans="1:8" ht="39.950000000000003" customHeight="1">
      <c r="A79" s="605" t="s">
        <v>161</v>
      </c>
      <c r="B79" s="602" t="s">
        <v>162</v>
      </c>
      <c r="C79" s="602"/>
      <c r="D79" s="602"/>
      <c r="E79" s="607" t="s">
        <v>27</v>
      </c>
      <c r="F79" s="607" t="s">
        <v>142</v>
      </c>
      <c r="G79" s="607"/>
      <c r="H79" s="607"/>
    </row>
    <row r="80" spans="1:8" ht="39.950000000000003" customHeight="1">
      <c r="A80" s="605" t="s">
        <v>163</v>
      </c>
      <c r="B80" s="602" t="s">
        <v>164</v>
      </c>
      <c r="C80" s="602"/>
      <c r="D80" s="602"/>
      <c r="E80" s="607" t="s">
        <v>27</v>
      </c>
      <c r="F80" s="607" t="s">
        <v>142</v>
      </c>
      <c r="G80" s="607"/>
      <c r="H80" s="607"/>
    </row>
    <row r="81" spans="1:9" ht="39.950000000000003" customHeight="1">
      <c r="A81" s="605" t="s">
        <v>165</v>
      </c>
      <c r="B81" s="602" t="s">
        <v>166</v>
      </c>
      <c r="C81" s="602"/>
      <c r="D81" s="602"/>
      <c r="E81" s="607" t="s">
        <v>27</v>
      </c>
      <c r="F81" s="607" t="s">
        <v>142</v>
      </c>
      <c r="G81" s="607"/>
      <c r="H81" s="607"/>
    </row>
    <row r="82" spans="1:9" ht="39.950000000000003" customHeight="1">
      <c r="A82" s="605" t="s">
        <v>167</v>
      </c>
      <c r="B82" s="602" t="s">
        <v>168</v>
      </c>
      <c r="C82" s="602"/>
      <c r="D82" s="602"/>
      <c r="E82" s="607" t="s">
        <v>27</v>
      </c>
      <c r="F82" s="607" t="s">
        <v>142</v>
      </c>
      <c r="G82" s="607"/>
      <c r="H82" s="607"/>
    </row>
    <row r="83" spans="1:9" ht="39.950000000000003" customHeight="1">
      <c r="A83" s="605" t="s">
        <v>169</v>
      </c>
      <c r="B83" s="602" t="s">
        <v>170</v>
      </c>
      <c r="C83" s="602"/>
      <c r="D83" s="602"/>
      <c r="E83" s="607" t="s">
        <v>27</v>
      </c>
      <c r="F83" s="607" t="s">
        <v>142</v>
      </c>
      <c r="G83" s="607"/>
      <c r="H83" s="607"/>
    </row>
    <row r="84" spans="1:9" ht="39.950000000000003" customHeight="1">
      <c r="A84" s="605" t="s">
        <v>171</v>
      </c>
      <c r="B84" s="602" t="s">
        <v>172</v>
      </c>
      <c r="C84" s="602"/>
      <c r="D84" s="602"/>
      <c r="E84" s="607" t="s">
        <v>27</v>
      </c>
      <c r="F84" s="607" t="s">
        <v>142</v>
      </c>
      <c r="G84" s="607"/>
      <c r="H84" s="607"/>
    </row>
    <row r="85" spans="1:9" ht="39.950000000000003" customHeight="1">
      <c r="A85" s="605" t="s">
        <v>173</v>
      </c>
      <c r="B85" s="602" t="s">
        <v>174</v>
      </c>
      <c r="C85" s="602"/>
      <c r="D85" s="602"/>
      <c r="E85" s="607" t="s">
        <v>27</v>
      </c>
      <c r="F85" s="607" t="s">
        <v>142</v>
      </c>
      <c r="G85" s="607"/>
      <c r="H85" s="607"/>
    </row>
    <row r="86" spans="1:9" ht="39.950000000000003" customHeight="1">
      <c r="A86" s="601" t="s">
        <v>175</v>
      </c>
      <c r="B86" s="602"/>
      <c r="C86" s="602"/>
      <c r="D86" s="602"/>
      <c r="E86" s="607" t="s">
        <v>27</v>
      </c>
      <c r="F86" s="607"/>
      <c r="G86" s="607"/>
      <c r="H86" s="607"/>
    </row>
    <row r="87" spans="1:9" ht="39.950000000000003" customHeight="1">
      <c r="A87" s="605" t="s">
        <v>176</v>
      </c>
      <c r="B87" s="602" t="s">
        <v>218</v>
      </c>
      <c r="C87" s="602" t="s">
        <v>219</v>
      </c>
      <c r="D87" s="602"/>
      <c r="E87" s="607" t="s">
        <v>27</v>
      </c>
      <c r="F87" s="607" t="s">
        <v>178</v>
      </c>
      <c r="G87" s="607"/>
      <c r="H87" s="607"/>
      <c r="I87" s="594" t="s">
        <v>220</v>
      </c>
    </row>
    <row r="88" spans="1:9" ht="39.950000000000003" customHeight="1">
      <c r="A88" s="605" t="s">
        <v>179</v>
      </c>
      <c r="B88" s="602" t="s">
        <v>221</v>
      </c>
      <c r="C88" s="602" t="s">
        <v>219</v>
      </c>
      <c r="D88" s="602"/>
      <c r="E88" s="607" t="s">
        <v>27</v>
      </c>
      <c r="F88" s="607" t="s">
        <v>178</v>
      </c>
      <c r="G88" s="607"/>
      <c r="H88" s="607"/>
      <c r="I88" s="594" t="s">
        <v>222</v>
      </c>
    </row>
    <row r="89" spans="1:9" ht="39.950000000000003" customHeight="1">
      <c r="A89" s="605" t="s">
        <v>181</v>
      </c>
      <c r="B89" s="602" t="s">
        <v>223</v>
      </c>
      <c r="C89" s="602" t="s">
        <v>219</v>
      </c>
      <c r="D89" s="602"/>
      <c r="E89" s="607" t="s">
        <v>27</v>
      </c>
      <c r="F89" s="607" t="s">
        <v>178</v>
      </c>
      <c r="G89" s="607"/>
      <c r="H89" s="607"/>
      <c r="I89" s="594" t="s">
        <v>224</v>
      </c>
    </row>
    <row r="90" spans="1:9" ht="39.950000000000003" customHeight="1">
      <c r="A90" s="605" t="s">
        <v>183</v>
      </c>
      <c r="B90" s="602" t="s">
        <v>225</v>
      </c>
      <c r="C90" s="602" t="s">
        <v>219</v>
      </c>
      <c r="D90" s="602"/>
      <c r="E90" s="607" t="s">
        <v>27</v>
      </c>
      <c r="F90" s="607" t="s">
        <v>178</v>
      </c>
      <c r="G90" s="607"/>
      <c r="H90" s="607"/>
      <c r="I90" s="594" t="s">
        <v>226</v>
      </c>
    </row>
    <row r="91" spans="1:9" ht="39.950000000000003" customHeight="1">
      <c r="A91" s="605"/>
      <c r="B91" s="602" t="s">
        <v>227</v>
      </c>
      <c r="C91" s="602" t="s">
        <v>206</v>
      </c>
      <c r="D91" s="602"/>
      <c r="E91" s="607"/>
      <c r="F91" s="607"/>
      <c r="G91" s="607"/>
      <c r="H91" s="607"/>
    </row>
    <row r="92" spans="1:9" ht="39.950000000000003" customHeight="1">
      <c r="A92" s="605"/>
      <c r="B92" s="602" t="s">
        <v>228</v>
      </c>
      <c r="C92" s="602" t="s">
        <v>206</v>
      </c>
      <c r="D92" s="602"/>
      <c r="E92" s="607"/>
      <c r="F92" s="607"/>
      <c r="G92" s="607"/>
      <c r="H92" s="607"/>
    </row>
    <row r="93" spans="1:9" ht="39.950000000000003" customHeight="1">
      <c r="A93" s="605"/>
      <c r="B93" s="602" t="s">
        <v>229</v>
      </c>
      <c r="C93" s="602" t="s">
        <v>206</v>
      </c>
      <c r="D93" s="602"/>
      <c r="E93" s="607"/>
      <c r="F93" s="607"/>
      <c r="G93" s="607"/>
      <c r="H93" s="607"/>
    </row>
    <row r="94" spans="1:9" ht="39.950000000000003" customHeight="1">
      <c r="A94" s="601" t="s">
        <v>185</v>
      </c>
      <c r="B94" s="602"/>
      <c r="C94" s="602"/>
      <c r="D94" s="602"/>
      <c r="E94" s="607"/>
      <c r="F94" s="607"/>
      <c r="G94" s="607"/>
      <c r="H94" s="607"/>
      <c r="I94" s="594" t="s">
        <v>230</v>
      </c>
    </row>
    <row r="95" spans="1:9" ht="39.950000000000003" customHeight="1">
      <c r="A95" s="605" t="s">
        <v>186</v>
      </c>
      <c r="B95" s="604" t="s">
        <v>187</v>
      </c>
      <c r="C95" s="604"/>
      <c r="D95" s="604"/>
      <c r="E95" s="607" t="s">
        <v>27</v>
      </c>
      <c r="F95" s="607" t="s">
        <v>188</v>
      </c>
      <c r="G95" s="607"/>
      <c r="H95" s="607"/>
      <c r="I95" s="594" t="s">
        <v>231</v>
      </c>
    </row>
    <row r="96" spans="1:9" ht="39.950000000000003" customHeight="1">
      <c r="A96" s="605" t="s">
        <v>189</v>
      </c>
      <c r="B96" s="604" t="s">
        <v>190</v>
      </c>
      <c r="C96" s="604"/>
      <c r="D96" s="604"/>
      <c r="E96" s="607"/>
      <c r="F96" s="607" t="s">
        <v>188</v>
      </c>
      <c r="G96" s="607"/>
      <c r="H96" s="607"/>
      <c r="I96" s="594" t="s">
        <v>232</v>
      </c>
    </row>
    <row r="97" spans="1:8" ht="39.950000000000003" customHeight="1">
      <c r="A97" s="605" t="s">
        <v>191</v>
      </c>
      <c r="B97" s="602" t="s">
        <v>192</v>
      </c>
      <c r="C97" s="602"/>
      <c r="D97" s="602"/>
      <c r="E97" s="607" t="s">
        <v>27</v>
      </c>
      <c r="F97" s="607" t="s">
        <v>45</v>
      </c>
      <c r="G97" s="607"/>
      <c r="H97" s="607"/>
    </row>
    <row r="98" spans="1:8" ht="39.950000000000003" customHeight="1">
      <c r="A98" s="605" t="s">
        <v>193</v>
      </c>
      <c r="B98" s="602" t="s">
        <v>194</v>
      </c>
      <c r="C98" s="602"/>
      <c r="D98" s="602"/>
      <c r="E98" s="607" t="s">
        <v>27</v>
      </c>
      <c r="F98" s="607" t="s">
        <v>45</v>
      </c>
      <c r="G98" s="607"/>
      <c r="H98" s="607"/>
    </row>
    <row r="99" spans="1:8" ht="39.950000000000003" customHeight="1">
      <c r="A99" s="605" t="s">
        <v>195</v>
      </c>
      <c r="B99" s="602" t="s">
        <v>196</v>
      </c>
      <c r="C99" s="602"/>
      <c r="D99" s="602"/>
      <c r="E99" s="607" t="s">
        <v>27</v>
      </c>
      <c r="F99" s="607" t="s">
        <v>31</v>
      </c>
      <c r="G99" s="607"/>
      <c r="H99" s="607"/>
    </row>
    <row r="100" spans="1:8" ht="39.950000000000003" customHeight="1">
      <c r="A100" s="605" t="s">
        <v>197</v>
      </c>
      <c r="B100" s="602" t="s">
        <v>198</v>
      </c>
      <c r="C100" s="602"/>
      <c r="D100" s="602"/>
      <c r="E100" s="607" t="s">
        <v>27</v>
      </c>
      <c r="F100" s="607" t="s">
        <v>178</v>
      </c>
      <c r="G100" s="607"/>
      <c r="H100" s="607"/>
    </row>
    <row r="101" spans="1:8" ht="39.950000000000003" customHeight="1">
      <c r="A101" s="605"/>
      <c r="B101" s="602" t="s">
        <v>233</v>
      </c>
      <c r="C101" s="602" t="s">
        <v>206</v>
      </c>
      <c r="D101" s="602" t="s">
        <v>234</v>
      </c>
      <c r="E101" s="607"/>
      <c r="F101" s="607"/>
      <c r="G101" s="607"/>
      <c r="H101" s="607"/>
    </row>
    <row r="102" spans="1:8" ht="39.950000000000003" customHeight="1">
      <c r="A102" s="601" t="s">
        <v>199</v>
      </c>
      <c r="B102" s="602"/>
      <c r="C102" s="602"/>
      <c r="D102" s="602"/>
      <c r="E102" s="607"/>
      <c r="F102" s="607"/>
      <c r="G102" s="607"/>
      <c r="H102" s="607"/>
    </row>
    <row r="103" spans="1:8" ht="39.950000000000003" customHeight="1">
      <c r="A103" s="605"/>
      <c r="B103" s="604" t="s">
        <v>200</v>
      </c>
      <c r="C103" s="604"/>
      <c r="D103" s="604"/>
      <c r="E103" s="607"/>
      <c r="F103" s="607" t="s">
        <v>201</v>
      </c>
      <c r="G103" s="607"/>
      <c r="H103" s="607"/>
    </row>
  </sheetData>
  <mergeCells count="2">
    <mergeCell ref="A1:H1"/>
    <mergeCell ref="A2:B2"/>
  </mergeCells>
  <phoneticPr fontId="3" type="noConversion"/>
  <pageMargins left="0.75" right="0.55000000000000004" top="0.79" bottom="0.98" header="0.51" footer="0.51"/>
  <pageSetup paperSize="9" scale="37" fitToHeight="0" orientation="portrait" blackAndWhite="1" useFirstPageNumber="1" horizontalDpi="0" verticalDpi="0"/>
  <headerFooter alignWithMargins="0">
    <oddFooter>&amp;C第 &amp;P 页</oddFooter>
    <evenFooter>&amp;L—&amp;P—</evenFooter>
  </headerFooter>
</worksheet>
</file>

<file path=xl/worksheets/sheet30.xml><?xml version="1.0" encoding="utf-8"?>
<worksheet xmlns="http://schemas.openxmlformats.org/spreadsheetml/2006/main" xmlns:r="http://schemas.openxmlformats.org/officeDocument/2006/relationships">
  <sheetPr>
    <pageSetUpPr fitToPage="1"/>
  </sheetPr>
  <dimension ref="A1:I19"/>
  <sheetViews>
    <sheetView zoomScaleSheetLayoutView="100" workbookViewId="0">
      <selection activeCell="B16" sqref="B16"/>
    </sheetView>
  </sheetViews>
  <sheetFormatPr defaultColWidth="10.125" defaultRowHeight="14.25"/>
  <cols>
    <col min="1" max="1" width="39.375" style="292" customWidth="1"/>
    <col min="2" max="9" width="7.5" style="292" customWidth="1"/>
    <col min="10" max="16384" width="10.125" style="292"/>
  </cols>
  <sheetData>
    <row r="1" spans="1:9" ht="30" customHeight="1">
      <c r="I1" s="292" t="s">
        <v>1687</v>
      </c>
    </row>
    <row r="2" spans="1:9" ht="33" customHeight="1">
      <c r="A2" s="693" t="s">
        <v>1688</v>
      </c>
      <c r="B2" s="693"/>
      <c r="C2" s="693"/>
      <c r="D2" s="693"/>
      <c r="E2" s="693"/>
      <c r="F2" s="693"/>
      <c r="G2" s="693"/>
      <c r="H2" s="693"/>
      <c r="I2" s="693"/>
    </row>
    <row r="3" spans="1:9" ht="27" customHeight="1">
      <c r="A3" s="695" t="s">
        <v>302</v>
      </c>
      <c r="B3" s="695"/>
      <c r="C3" s="695"/>
      <c r="D3" s="695"/>
      <c r="E3" s="695"/>
      <c r="F3" s="695"/>
      <c r="G3" s="695"/>
      <c r="H3" s="695"/>
      <c r="I3" s="695"/>
    </row>
    <row r="4" spans="1:9" ht="36.950000000000003" customHeight="1">
      <c r="A4" s="280" t="s">
        <v>557</v>
      </c>
      <c r="B4" s="281" t="s">
        <v>1300</v>
      </c>
      <c r="C4" s="281" t="s">
        <v>1301</v>
      </c>
      <c r="D4" s="281" t="s">
        <v>1302</v>
      </c>
      <c r="E4" s="281" t="s">
        <v>1303</v>
      </c>
      <c r="F4" s="281" t="s">
        <v>1304</v>
      </c>
      <c r="G4" s="281" t="s">
        <v>1306</v>
      </c>
      <c r="H4" s="281" t="s">
        <v>1305</v>
      </c>
      <c r="I4" s="282" t="s">
        <v>1307</v>
      </c>
    </row>
    <row r="5" spans="1:9" ht="32.1" customHeight="1">
      <c r="A5" s="293" t="s">
        <v>1671</v>
      </c>
      <c r="B5" s="294"/>
      <c r="C5" s="294"/>
      <c r="D5" s="294"/>
      <c r="E5" s="294"/>
      <c r="F5" s="294"/>
      <c r="G5" s="294"/>
      <c r="H5" s="294"/>
      <c r="I5" s="301"/>
    </row>
    <row r="6" spans="1:9" ht="32.1" customHeight="1">
      <c r="A6" s="285" t="s">
        <v>1689</v>
      </c>
      <c r="B6" s="295"/>
      <c r="C6" s="295"/>
      <c r="D6" s="295"/>
      <c r="E6" s="295"/>
      <c r="F6" s="295"/>
      <c r="G6" s="295"/>
      <c r="H6" s="295"/>
      <c r="I6" s="302"/>
    </row>
    <row r="7" spans="1:9" ht="32.1" customHeight="1">
      <c r="A7" s="285" t="s">
        <v>1310</v>
      </c>
      <c r="B7" s="295"/>
      <c r="C7" s="295"/>
      <c r="D7" s="295"/>
      <c r="E7" s="295"/>
      <c r="F7" s="295"/>
      <c r="G7" s="295"/>
      <c r="H7" s="295"/>
      <c r="I7" s="302"/>
    </row>
    <row r="8" spans="1:9" ht="32.1" customHeight="1">
      <c r="A8" s="296" t="s">
        <v>1674</v>
      </c>
      <c r="B8" s="295"/>
      <c r="C8" s="295"/>
      <c r="D8" s="295"/>
      <c r="E8" s="295"/>
      <c r="F8" s="295"/>
      <c r="G8" s="295"/>
      <c r="H8" s="295"/>
      <c r="I8" s="302"/>
    </row>
    <row r="9" spans="1:9" ht="32.1" customHeight="1">
      <c r="A9" s="285" t="s">
        <v>1690</v>
      </c>
      <c r="B9" s="297"/>
      <c r="C9" s="297"/>
      <c r="D9" s="297"/>
      <c r="E9" s="297"/>
      <c r="F9" s="297"/>
      <c r="G9" s="297"/>
      <c r="H9" s="297"/>
      <c r="I9" s="303"/>
    </row>
    <row r="10" spans="1:9" ht="32.1" customHeight="1">
      <c r="A10" s="285" t="s">
        <v>1691</v>
      </c>
      <c r="B10" s="297"/>
      <c r="C10" s="297"/>
      <c r="D10" s="297"/>
      <c r="E10" s="297"/>
      <c r="F10" s="297"/>
      <c r="G10" s="297"/>
      <c r="H10" s="297"/>
      <c r="I10" s="303"/>
    </row>
    <row r="11" spans="1:9" ht="32.1" customHeight="1">
      <c r="A11" s="285" t="s">
        <v>1692</v>
      </c>
      <c r="B11" s="297"/>
      <c r="C11" s="297"/>
      <c r="D11" s="297"/>
      <c r="E11" s="297"/>
      <c r="F11" s="297"/>
      <c r="G11" s="297"/>
      <c r="H11" s="297"/>
      <c r="I11" s="303"/>
    </row>
    <row r="12" spans="1:9" ht="32.1" customHeight="1">
      <c r="A12" s="296" t="s">
        <v>1693</v>
      </c>
      <c r="B12" s="297"/>
      <c r="C12" s="297"/>
      <c r="D12" s="297"/>
      <c r="E12" s="297"/>
      <c r="F12" s="297"/>
      <c r="G12" s="297"/>
      <c r="H12" s="297"/>
      <c r="I12" s="303"/>
    </row>
    <row r="13" spans="1:9" ht="32.1" customHeight="1">
      <c r="A13" s="285" t="s">
        <v>1694</v>
      </c>
      <c r="B13" s="297"/>
      <c r="C13" s="297"/>
      <c r="D13" s="297"/>
      <c r="E13" s="297"/>
      <c r="F13" s="297"/>
      <c r="G13" s="297"/>
      <c r="H13" s="297"/>
      <c r="I13" s="303"/>
    </row>
    <row r="14" spans="1:9" ht="32.1" customHeight="1">
      <c r="A14" s="285" t="s">
        <v>1695</v>
      </c>
      <c r="B14" s="297"/>
      <c r="C14" s="297"/>
      <c r="D14" s="297"/>
      <c r="E14" s="297"/>
      <c r="F14" s="297"/>
      <c r="G14" s="297"/>
      <c r="H14" s="297"/>
      <c r="I14" s="303"/>
    </row>
    <row r="15" spans="1:9" ht="32.1" customHeight="1">
      <c r="A15" s="285" t="s">
        <v>1696</v>
      </c>
      <c r="B15" s="297"/>
      <c r="C15" s="297"/>
      <c r="D15" s="297"/>
      <c r="E15" s="297"/>
      <c r="F15" s="297"/>
      <c r="G15" s="297"/>
      <c r="H15" s="297"/>
      <c r="I15" s="303"/>
    </row>
    <row r="16" spans="1:9" ht="32.1" customHeight="1">
      <c r="A16" s="298" t="s">
        <v>1697</v>
      </c>
      <c r="B16" s="299"/>
      <c r="C16" s="299"/>
      <c r="D16" s="299"/>
      <c r="E16" s="299"/>
      <c r="F16" s="299"/>
      <c r="G16" s="299"/>
      <c r="H16" s="299"/>
      <c r="I16" s="304"/>
    </row>
    <row r="17" spans="1:9" ht="14.25" customHeight="1">
      <c r="A17" s="300"/>
      <c r="B17" s="300"/>
      <c r="C17" s="300"/>
      <c r="D17" s="300"/>
      <c r="E17" s="300"/>
      <c r="F17" s="300"/>
      <c r="G17" s="300"/>
      <c r="H17" s="300"/>
      <c r="I17" s="300"/>
    </row>
    <row r="18" spans="1:9" ht="14.25" customHeight="1">
      <c r="A18" s="300"/>
      <c r="B18" s="300"/>
      <c r="C18" s="300"/>
      <c r="D18" s="300"/>
      <c r="E18" s="300"/>
      <c r="F18" s="300"/>
      <c r="G18" s="300"/>
      <c r="H18" s="300"/>
      <c r="I18" s="300"/>
    </row>
    <row r="19" spans="1:9" ht="14.25" customHeight="1">
      <c r="A19" s="300"/>
      <c r="B19" s="300"/>
      <c r="C19" s="300"/>
      <c r="D19" s="300"/>
      <c r="E19" s="300"/>
      <c r="F19" s="300"/>
      <c r="G19" s="300"/>
      <c r="H19" s="300"/>
      <c r="I19" s="300"/>
    </row>
  </sheetData>
  <mergeCells count="2">
    <mergeCell ref="A2:I2"/>
    <mergeCell ref="A3:I3"/>
  </mergeCells>
  <phoneticPr fontId="3" type="noConversion"/>
  <pageMargins left="0.75" right="0.75" top="1" bottom="1" header="0.51" footer="0.51"/>
  <pageSetup paperSize="9" scale="81" fitToHeight="0" orientation="portrait" horizontalDpi="0" verticalDpi="0"/>
</worksheet>
</file>

<file path=xl/worksheets/sheet31.xml><?xml version="1.0" encoding="utf-8"?>
<worksheet xmlns="http://schemas.openxmlformats.org/spreadsheetml/2006/main" xmlns:r="http://schemas.openxmlformats.org/officeDocument/2006/relationships">
  <sheetPr>
    <pageSetUpPr fitToPage="1"/>
  </sheetPr>
  <dimension ref="A1:I19"/>
  <sheetViews>
    <sheetView zoomScaleSheetLayoutView="100" workbookViewId="0">
      <selection activeCell="B16" sqref="B16"/>
    </sheetView>
  </sheetViews>
  <sheetFormatPr defaultColWidth="10.125" defaultRowHeight="14.25"/>
  <cols>
    <col min="1" max="1" width="39.375" style="292" customWidth="1"/>
    <col min="2" max="9" width="7.5" style="292" customWidth="1"/>
    <col min="10" max="16384" width="10.125" style="292"/>
  </cols>
  <sheetData>
    <row r="1" spans="1:9" ht="30" customHeight="1">
      <c r="I1" s="292" t="s">
        <v>1687</v>
      </c>
    </row>
    <row r="2" spans="1:9" ht="33" customHeight="1">
      <c r="A2" s="693" t="s">
        <v>1688</v>
      </c>
      <c r="B2" s="693"/>
      <c r="C2" s="693"/>
      <c r="D2" s="693"/>
      <c r="E2" s="693"/>
      <c r="F2" s="693"/>
      <c r="G2" s="693"/>
      <c r="H2" s="693"/>
      <c r="I2" s="693"/>
    </row>
    <row r="3" spans="1:9" ht="27" customHeight="1">
      <c r="A3" s="695" t="s">
        <v>302</v>
      </c>
      <c r="B3" s="695"/>
      <c r="C3" s="695"/>
      <c r="D3" s="695"/>
      <c r="E3" s="695"/>
      <c r="F3" s="695"/>
      <c r="G3" s="695"/>
      <c r="H3" s="695"/>
      <c r="I3" s="695"/>
    </row>
    <row r="4" spans="1:9" ht="36.950000000000003" customHeight="1">
      <c r="A4" s="280" t="s">
        <v>557</v>
      </c>
      <c r="B4" s="281" t="s">
        <v>1322</v>
      </c>
      <c r="C4" s="281" t="s">
        <v>1323</v>
      </c>
      <c r="D4" s="281" t="s">
        <v>1324</v>
      </c>
      <c r="E4" s="281" t="s">
        <v>1326</v>
      </c>
      <c r="F4" s="281" t="s">
        <v>1325</v>
      </c>
      <c r="G4" s="281" t="s">
        <v>1327</v>
      </c>
      <c r="H4" s="281" t="s">
        <v>1328</v>
      </c>
      <c r="I4" s="282" t="s">
        <v>1329</v>
      </c>
    </row>
    <row r="5" spans="1:9" ht="32.1" customHeight="1">
      <c r="A5" s="293" t="s">
        <v>1671</v>
      </c>
      <c r="B5" s="294"/>
      <c r="C5" s="294"/>
      <c r="D5" s="294"/>
      <c r="E5" s="294"/>
      <c r="F5" s="294"/>
      <c r="G5" s="294"/>
      <c r="H5" s="294"/>
      <c r="I5" s="301"/>
    </row>
    <row r="6" spans="1:9" ht="32.1" customHeight="1">
      <c r="A6" s="285" t="s">
        <v>1689</v>
      </c>
      <c r="B6" s="295"/>
      <c r="C6" s="295"/>
      <c r="D6" s="295"/>
      <c r="E6" s="295"/>
      <c r="F6" s="295"/>
      <c r="G6" s="295"/>
      <c r="H6" s="295"/>
      <c r="I6" s="302"/>
    </row>
    <row r="7" spans="1:9" ht="32.1" customHeight="1">
      <c r="A7" s="285" t="s">
        <v>1310</v>
      </c>
      <c r="B7" s="295"/>
      <c r="C7" s="295"/>
      <c r="D7" s="295"/>
      <c r="E7" s="295"/>
      <c r="F7" s="295"/>
      <c r="G7" s="295"/>
      <c r="H7" s="295"/>
      <c r="I7" s="302"/>
    </row>
    <row r="8" spans="1:9" ht="32.1" customHeight="1">
      <c r="A8" s="296" t="s">
        <v>1674</v>
      </c>
      <c r="B8" s="295"/>
      <c r="C8" s="295"/>
      <c r="D8" s="295"/>
      <c r="E8" s="295"/>
      <c r="F8" s="295"/>
      <c r="G8" s="295"/>
      <c r="H8" s="295"/>
      <c r="I8" s="302"/>
    </row>
    <row r="9" spans="1:9" ht="32.1" customHeight="1">
      <c r="A9" s="285" t="s">
        <v>1690</v>
      </c>
      <c r="B9" s="297"/>
      <c r="C9" s="297"/>
      <c r="D9" s="297"/>
      <c r="E9" s="297"/>
      <c r="F9" s="297"/>
      <c r="G9" s="297"/>
      <c r="H9" s="297"/>
      <c r="I9" s="303"/>
    </row>
    <row r="10" spans="1:9" ht="32.1" customHeight="1">
      <c r="A10" s="285" t="s">
        <v>1691</v>
      </c>
      <c r="B10" s="297"/>
      <c r="C10" s="297"/>
      <c r="D10" s="297"/>
      <c r="E10" s="297"/>
      <c r="F10" s="297"/>
      <c r="G10" s="297"/>
      <c r="H10" s="297"/>
      <c r="I10" s="303"/>
    </row>
    <row r="11" spans="1:9" ht="32.1" customHeight="1">
      <c r="A11" s="285" t="s">
        <v>1692</v>
      </c>
      <c r="B11" s="297"/>
      <c r="C11" s="297"/>
      <c r="D11" s="297"/>
      <c r="E11" s="297"/>
      <c r="F11" s="297"/>
      <c r="G11" s="297"/>
      <c r="H11" s="297"/>
      <c r="I11" s="303"/>
    </row>
    <row r="12" spans="1:9" ht="32.1" customHeight="1">
      <c r="A12" s="296" t="s">
        <v>1693</v>
      </c>
      <c r="B12" s="297"/>
      <c r="C12" s="297"/>
      <c r="D12" s="297"/>
      <c r="E12" s="297"/>
      <c r="F12" s="297"/>
      <c r="G12" s="297"/>
      <c r="H12" s="297"/>
      <c r="I12" s="303"/>
    </row>
    <row r="13" spans="1:9" ht="32.1" customHeight="1">
      <c r="A13" s="285" t="s">
        <v>1694</v>
      </c>
      <c r="B13" s="297"/>
      <c r="C13" s="297"/>
      <c r="D13" s="297"/>
      <c r="E13" s="297"/>
      <c r="F13" s="297"/>
      <c r="G13" s="297"/>
      <c r="H13" s="297"/>
      <c r="I13" s="303"/>
    </row>
    <row r="14" spans="1:9" ht="32.1" customHeight="1">
      <c r="A14" s="285" t="s">
        <v>1695</v>
      </c>
      <c r="B14" s="297"/>
      <c r="C14" s="297"/>
      <c r="D14" s="297"/>
      <c r="E14" s="297"/>
      <c r="F14" s="297"/>
      <c r="G14" s="297"/>
      <c r="H14" s="297"/>
      <c r="I14" s="303"/>
    </row>
    <row r="15" spans="1:9" ht="32.1" customHeight="1">
      <c r="A15" s="285" t="s">
        <v>1696</v>
      </c>
      <c r="B15" s="297"/>
      <c r="C15" s="297"/>
      <c r="D15" s="297"/>
      <c r="E15" s="297"/>
      <c r="F15" s="297"/>
      <c r="G15" s="297"/>
      <c r="H15" s="297"/>
      <c r="I15" s="303"/>
    </row>
    <row r="16" spans="1:9" ht="32.1" customHeight="1">
      <c r="A16" s="298" t="s">
        <v>1697</v>
      </c>
      <c r="B16" s="299"/>
      <c r="C16" s="299"/>
      <c r="D16" s="299"/>
      <c r="E16" s="299"/>
      <c r="F16" s="299"/>
      <c r="G16" s="299"/>
      <c r="H16" s="299"/>
      <c r="I16" s="304"/>
    </row>
    <row r="17" spans="1:9" ht="14.25" customHeight="1">
      <c r="A17" s="300"/>
      <c r="B17" s="300"/>
      <c r="C17" s="300"/>
      <c r="D17" s="300"/>
      <c r="E17" s="300"/>
      <c r="F17" s="300"/>
      <c r="G17" s="300"/>
      <c r="H17" s="300"/>
      <c r="I17" s="300"/>
    </row>
    <row r="18" spans="1:9" ht="14.25" customHeight="1">
      <c r="A18" s="300"/>
      <c r="B18" s="300"/>
      <c r="C18" s="300"/>
      <c r="D18" s="300"/>
      <c r="E18" s="300"/>
      <c r="F18" s="300"/>
      <c r="G18" s="300"/>
      <c r="H18" s="300"/>
      <c r="I18" s="300"/>
    </row>
    <row r="19" spans="1:9" ht="14.25" customHeight="1">
      <c r="A19" s="300"/>
      <c r="B19" s="300"/>
      <c r="C19" s="300"/>
      <c r="D19" s="300"/>
      <c r="E19" s="300"/>
      <c r="F19" s="300"/>
      <c r="G19" s="300"/>
      <c r="H19" s="300"/>
      <c r="I19" s="300"/>
    </row>
  </sheetData>
  <mergeCells count="2">
    <mergeCell ref="A2:I2"/>
    <mergeCell ref="A3:I3"/>
  </mergeCells>
  <phoneticPr fontId="3" type="noConversion"/>
  <pageMargins left="0.75" right="0.75" top="1" bottom="1" header="0.51" footer="0.51"/>
  <pageSetup paperSize="9" scale="81" fitToHeight="0" orientation="portrait" horizontalDpi="0" verticalDpi="0"/>
</worksheet>
</file>

<file path=xl/worksheets/sheet32.xml><?xml version="1.0" encoding="utf-8"?>
<worksheet xmlns="http://schemas.openxmlformats.org/spreadsheetml/2006/main" xmlns:r="http://schemas.openxmlformats.org/officeDocument/2006/relationships">
  <sheetPr>
    <pageSetUpPr fitToPage="1"/>
  </sheetPr>
  <dimension ref="A1:I19"/>
  <sheetViews>
    <sheetView zoomScaleSheetLayoutView="100" workbookViewId="0">
      <selection activeCell="B16" sqref="B16"/>
    </sheetView>
  </sheetViews>
  <sheetFormatPr defaultColWidth="10.125" defaultRowHeight="14.25"/>
  <cols>
    <col min="1" max="1" width="39.375" style="292" customWidth="1"/>
    <col min="2" max="9" width="7.5" style="292" customWidth="1"/>
    <col min="10" max="16384" width="10.125" style="292"/>
  </cols>
  <sheetData>
    <row r="1" spans="1:9" ht="30" customHeight="1">
      <c r="I1" s="292" t="s">
        <v>1687</v>
      </c>
    </row>
    <row r="2" spans="1:9" ht="33" customHeight="1">
      <c r="A2" s="693" t="s">
        <v>1688</v>
      </c>
      <c r="B2" s="693"/>
      <c r="C2" s="693"/>
      <c r="D2" s="693"/>
      <c r="E2" s="693"/>
      <c r="F2" s="693"/>
      <c r="G2" s="693"/>
      <c r="H2" s="693"/>
      <c r="I2" s="693"/>
    </row>
    <row r="3" spans="1:9" ht="27" customHeight="1">
      <c r="A3" s="695" t="s">
        <v>302</v>
      </c>
      <c r="B3" s="695"/>
      <c r="C3" s="695"/>
      <c r="D3" s="695"/>
      <c r="E3" s="695"/>
      <c r="F3" s="695"/>
      <c r="G3" s="695"/>
      <c r="H3" s="695"/>
      <c r="I3" s="695"/>
    </row>
    <row r="4" spans="1:9" ht="36.950000000000003" customHeight="1">
      <c r="A4" s="280" t="s">
        <v>557</v>
      </c>
      <c r="B4" s="281" t="s">
        <v>1330</v>
      </c>
      <c r="C4" s="281" t="s">
        <v>1331</v>
      </c>
      <c r="D4" s="281" t="s">
        <v>1332</v>
      </c>
      <c r="E4" s="281" t="s">
        <v>1333</v>
      </c>
      <c r="F4" s="281" t="s">
        <v>1334</v>
      </c>
      <c r="G4" s="281" t="s">
        <v>1335</v>
      </c>
      <c r="H4" s="281" t="s">
        <v>1336</v>
      </c>
      <c r="I4" s="282" t="s">
        <v>1337</v>
      </c>
    </row>
    <row r="5" spans="1:9" ht="32.1" customHeight="1">
      <c r="A5" s="293" t="s">
        <v>1671</v>
      </c>
      <c r="B5" s="294"/>
      <c r="C5" s="294"/>
      <c r="D5" s="294"/>
      <c r="E5" s="294"/>
      <c r="F5" s="294"/>
      <c r="G5" s="294"/>
      <c r="H5" s="294"/>
      <c r="I5" s="301"/>
    </row>
    <row r="6" spans="1:9" ht="32.1" customHeight="1">
      <c r="A6" s="285" t="s">
        <v>1689</v>
      </c>
      <c r="B6" s="295"/>
      <c r="C6" s="295"/>
      <c r="D6" s="295"/>
      <c r="E6" s="295"/>
      <c r="F6" s="295"/>
      <c r="G6" s="295"/>
      <c r="H6" s="295"/>
      <c r="I6" s="302"/>
    </row>
    <row r="7" spans="1:9" ht="32.1" customHeight="1">
      <c r="A7" s="285" t="s">
        <v>1310</v>
      </c>
      <c r="B7" s="295"/>
      <c r="C7" s="295"/>
      <c r="D7" s="295"/>
      <c r="E7" s="295"/>
      <c r="F7" s="295"/>
      <c r="G7" s="295"/>
      <c r="H7" s="295"/>
      <c r="I7" s="302"/>
    </row>
    <row r="8" spans="1:9" ht="32.1" customHeight="1">
      <c r="A8" s="296" t="s">
        <v>1674</v>
      </c>
      <c r="B8" s="295"/>
      <c r="C8" s="295"/>
      <c r="D8" s="295"/>
      <c r="E8" s="295"/>
      <c r="F8" s="295"/>
      <c r="G8" s="295"/>
      <c r="H8" s="295"/>
      <c r="I8" s="302"/>
    </row>
    <row r="9" spans="1:9" ht="32.1" customHeight="1">
      <c r="A9" s="285" t="s">
        <v>1690</v>
      </c>
      <c r="B9" s="297"/>
      <c r="C9" s="297"/>
      <c r="D9" s="297"/>
      <c r="E9" s="297"/>
      <c r="F9" s="297"/>
      <c r="G9" s="297"/>
      <c r="H9" s="297"/>
      <c r="I9" s="303"/>
    </row>
    <row r="10" spans="1:9" ht="32.1" customHeight="1">
      <c r="A10" s="285" t="s">
        <v>1691</v>
      </c>
      <c r="B10" s="297"/>
      <c r="C10" s="297"/>
      <c r="D10" s="297"/>
      <c r="E10" s="297"/>
      <c r="F10" s="297"/>
      <c r="G10" s="297"/>
      <c r="H10" s="297"/>
      <c r="I10" s="303"/>
    </row>
    <row r="11" spans="1:9" ht="32.1" customHeight="1">
      <c r="A11" s="285" t="s">
        <v>1692</v>
      </c>
      <c r="B11" s="297"/>
      <c r="C11" s="297"/>
      <c r="D11" s="297"/>
      <c r="E11" s="297"/>
      <c r="F11" s="297"/>
      <c r="G11" s="297"/>
      <c r="H11" s="297"/>
      <c r="I11" s="303"/>
    </row>
    <row r="12" spans="1:9" ht="32.1" customHeight="1">
      <c r="A12" s="296" t="s">
        <v>1693</v>
      </c>
      <c r="B12" s="297"/>
      <c r="C12" s="297"/>
      <c r="D12" s="297"/>
      <c r="E12" s="297"/>
      <c r="F12" s="297"/>
      <c r="G12" s="297"/>
      <c r="H12" s="297"/>
      <c r="I12" s="303"/>
    </row>
    <row r="13" spans="1:9" ht="32.1" customHeight="1">
      <c r="A13" s="285" t="s">
        <v>1694</v>
      </c>
      <c r="B13" s="297"/>
      <c r="C13" s="297"/>
      <c r="D13" s="297"/>
      <c r="E13" s="297"/>
      <c r="F13" s="297"/>
      <c r="G13" s="297"/>
      <c r="H13" s="297"/>
      <c r="I13" s="303"/>
    </row>
    <row r="14" spans="1:9" ht="32.1" customHeight="1">
      <c r="A14" s="285" t="s">
        <v>1695</v>
      </c>
      <c r="B14" s="297"/>
      <c r="C14" s="297"/>
      <c r="D14" s="297"/>
      <c r="E14" s="297"/>
      <c r="F14" s="297"/>
      <c r="G14" s="297"/>
      <c r="H14" s="297"/>
      <c r="I14" s="303"/>
    </row>
    <row r="15" spans="1:9" ht="32.1" customHeight="1">
      <c r="A15" s="285" t="s">
        <v>1696</v>
      </c>
      <c r="B15" s="297"/>
      <c r="C15" s="297"/>
      <c r="D15" s="297"/>
      <c r="E15" s="297"/>
      <c r="F15" s="297"/>
      <c r="G15" s="297"/>
      <c r="H15" s="297"/>
      <c r="I15" s="303"/>
    </row>
    <row r="16" spans="1:9" ht="32.1" customHeight="1">
      <c r="A16" s="298" t="s">
        <v>1697</v>
      </c>
      <c r="B16" s="299"/>
      <c r="C16" s="299"/>
      <c r="D16" s="299"/>
      <c r="E16" s="299"/>
      <c r="F16" s="299"/>
      <c r="G16" s="299"/>
      <c r="H16" s="299"/>
      <c r="I16" s="304"/>
    </row>
    <row r="17" spans="1:9" ht="14.25" customHeight="1">
      <c r="A17" s="300"/>
      <c r="B17" s="300"/>
      <c r="C17" s="300"/>
      <c r="D17" s="300"/>
      <c r="E17" s="300"/>
      <c r="F17" s="300"/>
      <c r="G17" s="300"/>
      <c r="H17" s="300"/>
      <c r="I17" s="300"/>
    </row>
    <row r="18" spans="1:9" ht="14.25" customHeight="1">
      <c r="A18" s="300"/>
      <c r="B18" s="300"/>
      <c r="C18" s="300"/>
      <c r="D18" s="300"/>
      <c r="E18" s="300"/>
      <c r="F18" s="300"/>
      <c r="G18" s="300"/>
      <c r="H18" s="300"/>
      <c r="I18" s="300"/>
    </row>
    <row r="19" spans="1:9" ht="14.25" customHeight="1">
      <c r="A19" s="300"/>
      <c r="B19" s="300"/>
      <c r="C19" s="300"/>
      <c r="D19" s="300"/>
      <c r="E19" s="300"/>
      <c r="F19" s="300"/>
      <c r="G19" s="300"/>
      <c r="H19" s="300"/>
      <c r="I19" s="300"/>
    </row>
  </sheetData>
  <mergeCells count="2">
    <mergeCell ref="A2:I2"/>
    <mergeCell ref="A3:I3"/>
  </mergeCells>
  <phoneticPr fontId="3" type="noConversion"/>
  <pageMargins left="0.75" right="0.75" top="1" bottom="1" header="0.51" footer="0.51"/>
  <pageSetup paperSize="9" scale="81" fitToHeight="0" orientation="portrait" horizontalDpi="0" verticalDpi="0"/>
</worksheet>
</file>

<file path=xl/worksheets/sheet33.xml><?xml version="1.0" encoding="utf-8"?>
<worksheet xmlns="http://schemas.openxmlformats.org/spreadsheetml/2006/main" xmlns:r="http://schemas.openxmlformats.org/officeDocument/2006/relationships">
  <sheetPr enableFormatConditionsCalculation="0">
    <tabColor rgb="FFFFFF00"/>
    <pageSetUpPr fitToPage="1"/>
  </sheetPr>
  <dimension ref="A1:IT7"/>
  <sheetViews>
    <sheetView zoomScaleSheetLayoutView="100" workbookViewId="0">
      <selection activeCell="A2" sqref="A2:E2"/>
    </sheetView>
  </sheetViews>
  <sheetFormatPr defaultColWidth="10.125" defaultRowHeight="14.25"/>
  <cols>
    <col min="1" max="1" width="39.375" style="276" customWidth="1"/>
    <col min="2" max="5" width="11" style="276" customWidth="1"/>
    <col min="6" max="7" width="10.5" style="276" customWidth="1"/>
    <col min="8" max="254" width="10.125" style="276"/>
  </cols>
  <sheetData>
    <row r="1" spans="1:9" ht="15.95" customHeight="1">
      <c r="E1" s="277" t="s">
        <v>1698</v>
      </c>
    </row>
    <row r="2" spans="1:9" ht="51" customHeight="1">
      <c r="A2" s="701" t="s">
        <v>3231</v>
      </c>
      <c r="B2" s="701"/>
      <c r="C2" s="701"/>
      <c r="D2" s="701"/>
      <c r="E2" s="701"/>
      <c r="F2" s="278"/>
      <c r="G2" s="278"/>
    </row>
    <row r="3" spans="1:9" ht="21" customHeight="1">
      <c r="A3" s="716" t="s">
        <v>302</v>
      </c>
      <c r="B3" s="716"/>
      <c r="C3" s="716"/>
      <c r="D3" s="716"/>
      <c r="E3" s="716"/>
      <c r="F3" s="279"/>
      <c r="G3" s="279"/>
    </row>
    <row r="4" spans="1:9" ht="36.950000000000003" customHeight="1">
      <c r="A4" s="280" t="s">
        <v>557</v>
      </c>
      <c r="B4" s="281" t="s">
        <v>1642</v>
      </c>
      <c r="C4" s="281" t="s">
        <v>1642</v>
      </c>
      <c r="D4" s="282" t="s">
        <v>1643</v>
      </c>
      <c r="E4" s="283" t="s">
        <v>1643</v>
      </c>
      <c r="F4" s="284"/>
      <c r="G4" s="284"/>
      <c r="H4" s="284"/>
      <c r="I4" s="284"/>
    </row>
    <row r="5" spans="1:9" ht="36" customHeight="1">
      <c r="A5" s="285" t="s">
        <v>1699</v>
      </c>
      <c r="B5" s="286">
        <v>0</v>
      </c>
      <c r="C5" s="286">
        <v>0</v>
      </c>
      <c r="D5" s="287">
        <v>0</v>
      </c>
      <c r="E5" s="287">
        <v>0</v>
      </c>
      <c r="F5" s="284"/>
      <c r="G5" s="284"/>
      <c r="H5" s="284"/>
      <c r="I5" s="284"/>
    </row>
    <row r="6" spans="1:9" ht="36" customHeight="1">
      <c r="A6" s="288" t="s">
        <v>323</v>
      </c>
      <c r="B6" s="289"/>
      <c r="C6" s="289"/>
      <c r="D6" s="290"/>
      <c r="E6" s="290"/>
      <c r="F6" s="284"/>
      <c r="G6" s="284"/>
      <c r="H6" s="284"/>
      <c r="I6" s="284"/>
    </row>
    <row r="7" spans="1:9" ht="32.1" customHeight="1">
      <c r="A7" s="291" t="s">
        <v>3177</v>
      </c>
      <c r="F7" s="284"/>
      <c r="G7" s="284"/>
      <c r="H7" s="284"/>
      <c r="I7" s="284"/>
    </row>
  </sheetData>
  <mergeCells count="2">
    <mergeCell ref="A2:E2"/>
    <mergeCell ref="A3:E3"/>
  </mergeCells>
  <phoneticPr fontId="3" type="noConversion"/>
  <pageMargins left="0.75" right="0.75" top="1" bottom="1" header="0.51" footer="0.51"/>
  <pageSetup paperSize="9" scale="97" orientation="portrait" horizontalDpi="0" verticalDpi="0"/>
  <tableParts count="1">
    <tablePart r:id="rId1"/>
  </tableParts>
</worksheet>
</file>

<file path=xl/worksheets/sheet34.xml><?xml version="1.0" encoding="utf-8"?>
<worksheet xmlns="http://schemas.openxmlformats.org/spreadsheetml/2006/main" xmlns:r="http://schemas.openxmlformats.org/officeDocument/2006/relationships">
  <sheetPr>
    <pageSetUpPr fitToPage="1"/>
  </sheetPr>
  <dimension ref="A1:IQ20"/>
  <sheetViews>
    <sheetView showZeros="0" view="pageBreakPreview" workbookViewId="0">
      <selection activeCell="A6" sqref="A6"/>
    </sheetView>
  </sheetViews>
  <sheetFormatPr defaultColWidth="24.125" defaultRowHeight="13.5"/>
  <cols>
    <col min="1" max="1" width="30.625" style="264" customWidth="1"/>
    <col min="2" max="3" width="25.625" style="264" customWidth="1"/>
    <col min="4" max="251" width="24.125" style="264"/>
    <col min="252" max="16384" width="24.125" style="265"/>
  </cols>
  <sheetData>
    <row r="1" spans="1:3" ht="20.100000000000001" customHeight="1">
      <c r="C1" s="266" t="s">
        <v>891</v>
      </c>
    </row>
    <row r="2" spans="1:3" ht="20.100000000000001" customHeight="1">
      <c r="A2" s="734" t="s">
        <v>3235</v>
      </c>
      <c r="B2" s="734"/>
      <c r="C2" s="734"/>
    </row>
    <row r="3" spans="1:3" ht="20.100000000000001" customHeight="1">
      <c r="A3" s="718"/>
      <c r="B3" s="718"/>
      <c r="C3" s="267" t="s">
        <v>1645</v>
      </c>
    </row>
    <row r="4" spans="1:3" ht="48" customHeight="1">
      <c r="A4" s="720" t="s">
        <v>1646</v>
      </c>
      <c r="B4" s="722" t="s">
        <v>3234</v>
      </c>
      <c r="C4" s="724" t="s">
        <v>3210</v>
      </c>
    </row>
    <row r="5" spans="1:3" ht="50.1" customHeight="1">
      <c r="A5" s="721"/>
      <c r="B5" s="723"/>
      <c r="C5" s="725"/>
    </row>
    <row r="6" spans="1:3" ht="20.100000000000001" customHeight="1">
      <c r="A6" s="268" t="s">
        <v>3171</v>
      </c>
      <c r="B6" s="269">
        <v>2.29</v>
      </c>
      <c r="C6" s="269">
        <v>2.81</v>
      </c>
    </row>
    <row r="7" spans="1:3" ht="20.100000000000001" customHeight="1">
      <c r="A7" s="270"/>
      <c r="B7" s="271"/>
      <c r="C7" s="272"/>
    </row>
    <row r="8" spans="1:3" ht="20.100000000000001" customHeight="1">
      <c r="A8" s="273"/>
      <c r="B8" s="271"/>
      <c r="C8" s="272"/>
    </row>
    <row r="9" spans="1:3" ht="20.100000000000001" customHeight="1">
      <c r="A9" s="273"/>
      <c r="B9" s="271"/>
      <c r="C9" s="272"/>
    </row>
    <row r="10" spans="1:3" ht="20.100000000000001" customHeight="1">
      <c r="A10" s="273"/>
      <c r="B10" s="271"/>
      <c r="C10" s="272"/>
    </row>
    <row r="11" spans="1:3" ht="20.100000000000001" customHeight="1">
      <c r="A11" s="273"/>
      <c r="B11" s="271"/>
      <c r="C11" s="272"/>
    </row>
    <row r="12" spans="1:3" ht="20.100000000000001" customHeight="1">
      <c r="A12" s="274"/>
      <c r="B12" s="275"/>
      <c r="C12" s="274"/>
    </row>
    <row r="13" spans="1:3" ht="66" customHeight="1">
      <c r="A13" s="719" t="s">
        <v>1647</v>
      </c>
      <c r="B13" s="719"/>
      <c r="C13" s="719"/>
    </row>
    <row r="14" spans="1:3" ht="20.100000000000001" customHeight="1"/>
    <row r="15" spans="1:3" ht="20.100000000000001" customHeight="1"/>
    <row r="16" spans="1:3" ht="20.100000000000001" customHeight="1"/>
    <row r="17" ht="20.100000000000001" customHeight="1"/>
    <row r="18" ht="20.100000000000001" customHeight="1"/>
    <row r="19" ht="20.100000000000001" customHeight="1"/>
    <row r="20" ht="20.100000000000001" customHeight="1"/>
  </sheetData>
  <mergeCells count="6">
    <mergeCell ref="A2:C2"/>
    <mergeCell ref="A3:B3"/>
    <mergeCell ref="A13:C13"/>
    <mergeCell ref="A4:A5"/>
    <mergeCell ref="B4:B5"/>
    <mergeCell ref="C4:C5"/>
  </mergeCells>
  <phoneticPr fontId="3" type="noConversion"/>
  <printOptions horizontalCentered="1"/>
  <pageMargins left="0.75" right="0.75" top="0.79" bottom="0.98" header="0.51" footer="0.51"/>
  <pageSetup paperSize="9" scale="98" fitToHeight="0" orientation="portrait" blackAndWhite="1" r:id="rId1"/>
  <headerFooter alignWithMargins="0">
    <evenFooter>&amp;L—&amp;P—</evenFooter>
  </headerFooter>
</worksheet>
</file>

<file path=xl/worksheets/sheet35.xml><?xml version="1.0" encoding="utf-8"?>
<worksheet xmlns="http://schemas.openxmlformats.org/spreadsheetml/2006/main" xmlns:r="http://schemas.openxmlformats.org/officeDocument/2006/relationships">
  <sheetPr>
    <pageSetUpPr fitToPage="1"/>
  </sheetPr>
  <dimension ref="A1:B32"/>
  <sheetViews>
    <sheetView zoomScaleSheetLayoutView="100" workbookViewId="0">
      <pane xSplit="1" ySplit="4" topLeftCell="B5" activePane="bottomRight" state="frozen"/>
      <selection pane="topRight"/>
      <selection pane="bottomLeft"/>
      <selection pane="bottomRight" activeCell="F8" sqref="F8"/>
    </sheetView>
  </sheetViews>
  <sheetFormatPr defaultRowHeight="15.75"/>
  <cols>
    <col min="1" max="1" width="43" style="244" customWidth="1"/>
    <col min="2" max="2" width="24.25" style="210" customWidth="1"/>
    <col min="3" max="16384" width="9" style="244"/>
  </cols>
  <sheetData>
    <row r="1" spans="1:2" ht="19.5" customHeight="1">
      <c r="A1" s="227"/>
      <c r="B1" s="211" t="s">
        <v>1298</v>
      </c>
    </row>
    <row r="2" spans="1:2" ht="22.5" customHeight="1">
      <c r="A2" s="683" t="s">
        <v>1700</v>
      </c>
      <c r="B2" s="683"/>
    </row>
    <row r="3" spans="1:2" ht="24" customHeight="1">
      <c r="A3" s="228"/>
      <c r="B3" s="213" t="s">
        <v>302</v>
      </c>
    </row>
    <row r="4" spans="1:2" ht="20.100000000000001" customHeight="1">
      <c r="A4" s="214" t="s">
        <v>1701</v>
      </c>
      <c r="B4" s="215" t="s">
        <v>532</v>
      </c>
    </row>
    <row r="5" spans="1:2" ht="20.100000000000001" customHeight="1">
      <c r="A5" s="229" t="s">
        <v>1702</v>
      </c>
      <c r="B5" s="255"/>
    </row>
    <row r="6" spans="1:2" ht="20.100000000000001" customHeight="1">
      <c r="A6" s="231" t="s">
        <v>1703</v>
      </c>
      <c r="B6" s="233"/>
    </row>
    <row r="7" spans="1:2" ht="20.100000000000001" customHeight="1">
      <c r="A7" s="221" t="s">
        <v>1704</v>
      </c>
      <c r="B7" s="233"/>
    </row>
    <row r="8" spans="1:2" ht="20.100000000000001" customHeight="1">
      <c r="A8" s="221" t="s">
        <v>1705</v>
      </c>
      <c r="B8" s="233"/>
    </row>
    <row r="9" spans="1:2" ht="20.100000000000001" customHeight="1">
      <c r="A9" s="221" t="s">
        <v>1706</v>
      </c>
      <c r="B9" s="233"/>
    </row>
    <row r="10" spans="1:2" ht="20.100000000000001" customHeight="1">
      <c r="A10" s="221" t="s">
        <v>1707</v>
      </c>
      <c r="B10" s="233"/>
    </row>
    <row r="11" spans="1:2" ht="20.100000000000001" customHeight="1">
      <c r="A11" s="221" t="s">
        <v>323</v>
      </c>
      <c r="B11" s="233"/>
    </row>
    <row r="12" spans="1:2" ht="20.100000000000001" customHeight="1">
      <c r="A12" s="221" t="s">
        <v>331</v>
      </c>
      <c r="B12" s="233"/>
    </row>
    <row r="13" spans="1:2" ht="20.100000000000001" customHeight="1">
      <c r="A13" s="234" t="s">
        <v>1708</v>
      </c>
      <c r="B13" s="233"/>
    </row>
    <row r="14" spans="1:2" ht="20.100000000000001" customHeight="1">
      <c r="A14" s="256"/>
      <c r="B14" s="257"/>
    </row>
    <row r="15" spans="1:2" ht="20.100000000000001" customHeight="1">
      <c r="A15" s="256"/>
      <c r="B15" s="257"/>
    </row>
    <row r="16" spans="1:2" ht="20.100000000000001" customHeight="1">
      <c r="A16" s="256"/>
      <c r="B16" s="257"/>
    </row>
    <row r="17" spans="1:2" ht="20.100000000000001" customHeight="1">
      <c r="A17" s="256"/>
      <c r="B17" s="257"/>
    </row>
    <row r="18" spans="1:2" ht="20.100000000000001" customHeight="1">
      <c r="A18" s="258" t="s">
        <v>1709</v>
      </c>
      <c r="B18" s="259"/>
    </row>
    <row r="19" spans="1:2" ht="20.100000000000001" customHeight="1">
      <c r="A19" s="256" t="s">
        <v>1710</v>
      </c>
      <c r="B19" s="257"/>
    </row>
    <row r="20" spans="1:2" ht="20.100000000000001" customHeight="1">
      <c r="A20" s="260" t="s">
        <v>533</v>
      </c>
      <c r="B20" s="261"/>
    </row>
    <row r="21" spans="1:2" ht="21.95" customHeight="1">
      <c r="A21" s="262" t="s">
        <v>337</v>
      </c>
      <c r="B21" s="263"/>
    </row>
    <row r="22" spans="1:2" ht="21" customHeight="1"/>
    <row r="23" spans="1:2">
      <c r="B23" s="241"/>
    </row>
    <row r="24" spans="1:2">
      <c r="B24" s="242"/>
    </row>
    <row r="32" spans="1:2">
      <c r="A32" s="244" t="s">
        <v>1711</v>
      </c>
    </row>
  </sheetData>
  <mergeCells count="1">
    <mergeCell ref="A2:B2"/>
  </mergeCells>
  <phoneticPr fontId="3" type="noConversion"/>
  <printOptions horizontalCentered="1"/>
  <pageMargins left="0.75" right="0.55000000000000004" top="0.79" bottom="0.98" header="0.51" footer="0.51"/>
  <pageSetup paperSize="9" fitToHeight="0" orientation="portrait" blackAndWhite="1" verticalDpi="0"/>
  <headerFooter alignWithMargins="0">
    <evenFooter>&amp;L—&amp;P—</evenFooter>
  </headerFooter>
</worksheet>
</file>

<file path=xl/worksheets/sheet36.xml><?xml version="1.0" encoding="utf-8"?>
<worksheet xmlns="http://schemas.openxmlformats.org/spreadsheetml/2006/main" xmlns:r="http://schemas.openxmlformats.org/officeDocument/2006/relationships">
  <sheetPr>
    <pageSetUpPr fitToPage="1"/>
  </sheetPr>
  <dimension ref="A1:B21"/>
  <sheetViews>
    <sheetView zoomScaleSheetLayoutView="100" workbookViewId="0">
      <pane xSplit="1" ySplit="5" topLeftCell="B6" activePane="bottomRight" state="frozen"/>
      <selection pane="topRight"/>
      <selection pane="bottomLeft"/>
      <selection pane="bottomRight" activeCell="A2" sqref="A2:B2"/>
    </sheetView>
  </sheetViews>
  <sheetFormatPr defaultRowHeight="15.75"/>
  <cols>
    <col min="1" max="1" width="45.25" style="243" customWidth="1"/>
    <col min="2" max="2" width="20" style="210" customWidth="1"/>
    <col min="3" max="16384" width="9" style="244"/>
  </cols>
  <sheetData>
    <row r="1" spans="1:2" ht="19.5" customHeight="1">
      <c r="B1" s="211" t="s">
        <v>1712</v>
      </c>
    </row>
    <row r="2" spans="1:2" ht="22.5" customHeight="1">
      <c r="A2" s="683" t="s">
        <v>1713</v>
      </c>
      <c r="B2" s="683"/>
    </row>
    <row r="3" spans="1:2" ht="24" customHeight="1">
      <c r="A3" s="212"/>
      <c r="B3" s="213" t="s">
        <v>302</v>
      </c>
    </row>
    <row r="4" spans="1:2" ht="24.95" hidden="1" customHeight="1">
      <c r="A4" s="735" t="s">
        <v>1714</v>
      </c>
      <c r="B4" s="735"/>
    </row>
    <row r="5" spans="1:2" ht="45" customHeight="1">
      <c r="A5" s="214" t="s">
        <v>1701</v>
      </c>
      <c r="B5" s="215" t="s">
        <v>532</v>
      </c>
    </row>
    <row r="6" spans="1:2" ht="24.95" customHeight="1">
      <c r="A6" s="245" t="s">
        <v>1715</v>
      </c>
      <c r="B6" s="246"/>
    </row>
    <row r="7" spans="1:2" ht="24" customHeight="1">
      <c r="A7" s="245" t="s">
        <v>1716</v>
      </c>
      <c r="B7" s="247"/>
    </row>
    <row r="8" spans="1:2" ht="24" customHeight="1">
      <c r="A8" s="245" t="s">
        <v>1717</v>
      </c>
      <c r="B8" s="247"/>
    </row>
    <row r="9" spans="1:2" ht="24" customHeight="1">
      <c r="A9" s="245" t="s">
        <v>1718</v>
      </c>
      <c r="B9" s="247"/>
    </row>
    <row r="10" spans="1:2" ht="24" customHeight="1">
      <c r="A10" s="245" t="s">
        <v>1719</v>
      </c>
      <c r="B10" s="247"/>
    </row>
    <row r="11" spans="1:2" ht="24" customHeight="1">
      <c r="A11" s="245" t="s">
        <v>323</v>
      </c>
      <c r="B11" s="247"/>
    </row>
    <row r="12" spans="1:2" ht="24.95" customHeight="1">
      <c r="A12" s="235" t="s">
        <v>527</v>
      </c>
      <c r="B12" s="246"/>
    </row>
    <row r="13" spans="1:2" ht="24.95" customHeight="1">
      <c r="A13" s="235" t="s">
        <v>1720</v>
      </c>
      <c r="B13" s="247"/>
    </row>
    <row r="14" spans="1:2" ht="24.95" customHeight="1">
      <c r="A14" s="235" t="s">
        <v>1721</v>
      </c>
      <c r="B14" s="247"/>
    </row>
    <row r="15" spans="1:2" ht="24.95" customHeight="1">
      <c r="A15" s="235"/>
      <c r="B15" s="248"/>
    </row>
    <row r="16" spans="1:2" ht="24.95" customHeight="1">
      <c r="A16" s="235"/>
      <c r="B16" s="248"/>
    </row>
    <row r="17" spans="1:2" ht="24.95" customHeight="1">
      <c r="A17" s="249" t="s">
        <v>1722</v>
      </c>
      <c r="B17" s="250"/>
    </row>
    <row r="18" spans="1:2" ht="24.95" customHeight="1">
      <c r="A18" s="251" t="s">
        <v>1723</v>
      </c>
      <c r="B18" s="246"/>
    </row>
    <row r="19" spans="1:2" ht="24.95" customHeight="1">
      <c r="A19" s="252" t="s">
        <v>1724</v>
      </c>
      <c r="B19" s="253"/>
    </row>
    <row r="20" spans="1:2" ht="36" customHeight="1">
      <c r="A20" s="736" t="s">
        <v>337</v>
      </c>
      <c r="B20" s="736"/>
    </row>
    <row r="21" spans="1:2" ht="21" customHeight="1">
      <c r="B21" s="254"/>
    </row>
  </sheetData>
  <mergeCells count="3">
    <mergeCell ref="A2:B2"/>
    <mergeCell ref="A4:B4"/>
    <mergeCell ref="A20:B20"/>
  </mergeCells>
  <phoneticPr fontId="3" type="noConversion"/>
  <printOptions horizontalCentered="1"/>
  <pageMargins left="0.75" right="0.55000000000000004" top="0.79" bottom="0.98" header="0.51" footer="0.51"/>
  <pageSetup paperSize="9" fitToHeight="0" orientation="portrait" blackAndWhite="1" verticalDpi="0"/>
  <headerFooter alignWithMargins="0">
    <evenFooter>&amp;L—&amp;P—</evenFooter>
  </headerFooter>
</worksheet>
</file>

<file path=xl/worksheets/sheet37.xml><?xml version="1.0" encoding="utf-8"?>
<worksheet xmlns="http://schemas.openxmlformats.org/spreadsheetml/2006/main" xmlns:r="http://schemas.openxmlformats.org/officeDocument/2006/relationships">
  <sheetPr>
    <pageSetUpPr fitToPage="1"/>
  </sheetPr>
  <dimension ref="A1:C29"/>
  <sheetViews>
    <sheetView zoomScaleSheetLayoutView="100" workbookViewId="0">
      <selection activeCell="A9" sqref="A9"/>
    </sheetView>
  </sheetViews>
  <sheetFormatPr defaultRowHeight="14.25"/>
  <cols>
    <col min="1" max="1" width="52.25" style="210" customWidth="1"/>
    <col min="2" max="2" width="18.625" style="210" customWidth="1"/>
    <col min="3" max="250" width="9" style="210"/>
    <col min="251" max="251" width="25.5" style="210" customWidth="1"/>
    <col min="252" max="252" width="10.25" style="210" customWidth="1"/>
    <col min="253" max="253" width="10.5" style="210" customWidth="1"/>
    <col min="254" max="254" width="8.875" style="210" customWidth="1"/>
    <col min="255" max="16384" width="9" style="210"/>
  </cols>
  <sheetData>
    <row r="1" spans="1:2" ht="19.5" customHeight="1">
      <c r="A1" s="227"/>
      <c r="B1" s="211" t="s">
        <v>1725</v>
      </c>
    </row>
    <row r="2" spans="1:2" ht="22.5">
      <c r="A2" s="683" t="s">
        <v>3220</v>
      </c>
      <c r="B2" s="683"/>
    </row>
    <row r="3" spans="1:2" ht="24" customHeight="1">
      <c r="A3" s="228"/>
      <c r="B3" s="213" t="s">
        <v>302</v>
      </c>
    </row>
    <row r="4" spans="1:2" ht="45" customHeight="1">
      <c r="A4" s="214" t="s">
        <v>1701</v>
      </c>
      <c r="B4" s="215" t="s">
        <v>532</v>
      </c>
    </row>
    <row r="5" spans="1:2" ht="24.95" customHeight="1">
      <c r="A5" s="229" t="s">
        <v>1726</v>
      </c>
      <c r="B5" s="230">
        <v>0</v>
      </c>
    </row>
    <row r="6" spans="1:2" ht="24.95" customHeight="1">
      <c r="A6" s="231" t="s">
        <v>1703</v>
      </c>
      <c r="B6" s="232">
        <v>0</v>
      </c>
    </row>
    <row r="7" spans="1:2" ht="24.95" customHeight="1">
      <c r="A7" s="221" t="s">
        <v>1704</v>
      </c>
      <c r="B7" s="232">
        <v>0</v>
      </c>
    </row>
    <row r="8" spans="1:2" ht="24.95" customHeight="1">
      <c r="A8" s="221" t="s">
        <v>1705</v>
      </c>
      <c r="B8" s="232">
        <v>0</v>
      </c>
    </row>
    <row r="9" spans="1:2" ht="24.95" customHeight="1">
      <c r="A9" s="221" t="s">
        <v>1706</v>
      </c>
      <c r="B9" s="233">
        <v>0</v>
      </c>
    </row>
    <row r="10" spans="1:2" ht="24.95" customHeight="1">
      <c r="A10" s="221" t="s">
        <v>1707</v>
      </c>
      <c r="B10" s="232">
        <v>0</v>
      </c>
    </row>
    <row r="11" spans="1:2" ht="24.95" customHeight="1">
      <c r="A11" s="221" t="s">
        <v>323</v>
      </c>
      <c r="B11" s="232"/>
    </row>
    <row r="12" spans="1:2" ht="24.95" customHeight="1">
      <c r="A12" s="221" t="s">
        <v>331</v>
      </c>
      <c r="B12" s="232">
        <v>0</v>
      </c>
    </row>
    <row r="13" spans="1:2" ht="24.95" customHeight="1">
      <c r="A13" s="234" t="s">
        <v>1708</v>
      </c>
      <c r="B13" s="232">
        <v>0</v>
      </c>
    </row>
    <row r="14" spans="1:2" ht="24.95" customHeight="1">
      <c r="A14" s="235"/>
      <c r="B14" s="236"/>
    </row>
    <row r="15" spans="1:2" ht="24.95" customHeight="1">
      <c r="A15" s="237" t="s">
        <v>1727</v>
      </c>
      <c r="B15" s="238">
        <v>0</v>
      </c>
    </row>
    <row r="16" spans="1:2" ht="24.95" customHeight="1">
      <c r="A16" s="235" t="s">
        <v>1710</v>
      </c>
      <c r="B16" s="236">
        <v>0</v>
      </c>
    </row>
    <row r="17" spans="1:3" ht="24.95" customHeight="1">
      <c r="A17" s="239" t="s">
        <v>533</v>
      </c>
      <c r="B17" s="240">
        <v>0</v>
      </c>
    </row>
    <row r="18" spans="1:3" ht="29.1" customHeight="1">
      <c r="A18" s="737" t="s">
        <v>3179</v>
      </c>
      <c r="B18" s="736"/>
      <c r="C18" s="209"/>
    </row>
    <row r="19" spans="1:3" ht="21" customHeight="1"/>
    <row r="20" spans="1:3">
      <c r="B20" s="241"/>
    </row>
    <row r="21" spans="1:3">
      <c r="B21" s="242"/>
    </row>
    <row r="29" spans="1:3">
      <c r="A29" s="210" t="s">
        <v>1711</v>
      </c>
    </row>
  </sheetData>
  <mergeCells count="2">
    <mergeCell ref="A2:B2"/>
    <mergeCell ref="A18:B18"/>
  </mergeCells>
  <phoneticPr fontId="3" type="noConversion"/>
  <printOptions horizontalCentered="1"/>
  <pageMargins left="0.75" right="0.55000000000000004" top="0.79" bottom="0.98" header="0.51" footer="0.51"/>
  <pageSetup paperSize="9" fitToHeight="0" orientation="portrait" blackAndWhite="1" verticalDpi="0"/>
  <headerFooter alignWithMargins="0">
    <evenFooter>&amp;L—&amp;P—</evenFooter>
  </headerFooter>
</worksheet>
</file>

<file path=xl/worksheets/sheet38.xml><?xml version="1.0" encoding="utf-8"?>
<worksheet xmlns="http://schemas.openxmlformats.org/spreadsheetml/2006/main" xmlns:r="http://schemas.openxmlformats.org/officeDocument/2006/relationships">
  <sheetPr>
    <pageSetUpPr fitToPage="1"/>
  </sheetPr>
  <dimension ref="A1:B20"/>
  <sheetViews>
    <sheetView zoomScaleSheetLayoutView="100" workbookViewId="0">
      <selection activeCell="A6" sqref="A6"/>
    </sheetView>
  </sheetViews>
  <sheetFormatPr defaultRowHeight="14.25"/>
  <cols>
    <col min="1" max="1" width="45.75" style="209" customWidth="1"/>
    <col min="2" max="2" width="24" style="210" customWidth="1"/>
    <col min="3" max="16384" width="9" style="210"/>
  </cols>
  <sheetData>
    <row r="1" spans="1:2" ht="19.5" customHeight="1">
      <c r="B1" s="211" t="s">
        <v>1728</v>
      </c>
    </row>
    <row r="2" spans="1:2" ht="22.5" customHeight="1">
      <c r="A2" s="683" t="s">
        <v>3221</v>
      </c>
      <c r="B2" s="683"/>
    </row>
    <row r="3" spans="1:2" ht="24" customHeight="1">
      <c r="A3" s="212"/>
      <c r="B3" s="213" t="s">
        <v>302</v>
      </c>
    </row>
    <row r="4" spans="1:2" ht="24.95" hidden="1" customHeight="1">
      <c r="A4" s="735" t="s">
        <v>1714</v>
      </c>
      <c r="B4" s="735"/>
    </row>
    <row r="5" spans="1:2" ht="45" customHeight="1">
      <c r="A5" s="214" t="s">
        <v>1701</v>
      </c>
      <c r="B5" s="215" t="s">
        <v>532</v>
      </c>
    </row>
    <row r="6" spans="1:2" ht="24.95" customHeight="1">
      <c r="A6" s="216" t="s">
        <v>1729</v>
      </c>
      <c r="B6" s="217">
        <v>0</v>
      </c>
    </row>
    <row r="7" spans="1:2" ht="24.95" customHeight="1">
      <c r="A7" s="218" t="s">
        <v>1730</v>
      </c>
      <c r="B7" s="219">
        <v>0</v>
      </c>
    </row>
    <row r="8" spans="1:2" ht="24.95" customHeight="1">
      <c r="A8" s="218" t="s">
        <v>1731</v>
      </c>
      <c r="B8" s="219">
        <v>0</v>
      </c>
    </row>
    <row r="9" spans="1:2" ht="24.95" customHeight="1">
      <c r="A9" s="220" t="s">
        <v>1732</v>
      </c>
      <c r="B9" s="219">
        <v>0</v>
      </c>
    </row>
    <row r="10" spans="1:2" ht="24.95" customHeight="1">
      <c r="A10" s="218" t="s">
        <v>1733</v>
      </c>
      <c r="B10" s="219">
        <v>0</v>
      </c>
    </row>
    <row r="11" spans="1:2" ht="24.95" customHeight="1">
      <c r="A11" s="218" t="s">
        <v>323</v>
      </c>
      <c r="B11" s="219"/>
    </row>
    <row r="12" spans="1:2" ht="24.95" customHeight="1">
      <c r="A12" s="220" t="s">
        <v>527</v>
      </c>
      <c r="B12" s="219">
        <v>0</v>
      </c>
    </row>
    <row r="13" spans="1:2" ht="24.95" customHeight="1">
      <c r="A13" s="220" t="s">
        <v>1665</v>
      </c>
      <c r="B13" s="219">
        <v>0</v>
      </c>
    </row>
    <row r="14" spans="1:2" ht="24.95" customHeight="1">
      <c r="A14" s="221"/>
      <c r="B14" s="222"/>
    </row>
    <row r="15" spans="1:2" ht="24.95" customHeight="1">
      <c r="A15" s="221"/>
      <c r="B15" s="222"/>
    </row>
    <row r="16" spans="1:2" ht="24.95" customHeight="1">
      <c r="A16" s="223" t="s">
        <v>1722</v>
      </c>
      <c r="B16" s="224">
        <v>0</v>
      </c>
    </row>
    <row r="17" spans="1:2" ht="24.95" customHeight="1">
      <c r="A17" s="220" t="s">
        <v>1723</v>
      </c>
      <c r="B17" s="219">
        <v>0</v>
      </c>
    </row>
    <row r="18" spans="1:2" ht="24.95" customHeight="1">
      <c r="A18" s="225" t="s">
        <v>586</v>
      </c>
      <c r="B18" s="226">
        <v>0</v>
      </c>
    </row>
    <row r="19" spans="1:2" ht="27" customHeight="1">
      <c r="A19" s="737" t="s">
        <v>3179</v>
      </c>
      <c r="B19" s="738"/>
    </row>
    <row r="20" spans="1:2" ht="21" customHeight="1"/>
  </sheetData>
  <mergeCells count="3">
    <mergeCell ref="A2:B2"/>
    <mergeCell ref="A4:B4"/>
    <mergeCell ref="A19:B19"/>
  </mergeCells>
  <phoneticPr fontId="3" type="noConversion"/>
  <printOptions horizontalCentered="1"/>
  <pageMargins left="0.75" right="0.55000000000000004" top="0.79" bottom="0.98" header="0.51" footer="0.51"/>
  <pageSetup paperSize="9" fitToHeight="0" orientation="portrait" blackAndWhite="1" verticalDpi="0"/>
  <headerFooter alignWithMargins="0">
    <evenFooter>&amp;L—&amp;P—</evenFooter>
  </headerFooter>
</worksheet>
</file>

<file path=xl/worksheets/sheet39.xml><?xml version="1.0" encoding="utf-8"?>
<worksheet xmlns="http://schemas.openxmlformats.org/spreadsheetml/2006/main" xmlns:r="http://schemas.openxmlformats.org/officeDocument/2006/relationships">
  <sheetPr>
    <pageSetUpPr fitToPage="1"/>
  </sheetPr>
  <dimension ref="A1:E41"/>
  <sheetViews>
    <sheetView view="pageBreakPreview" workbookViewId="0">
      <pane ySplit="4" topLeftCell="A5" activePane="bottomLeft" state="frozen"/>
      <selection pane="bottomLeft" activeCell="A2" sqref="A2:B2"/>
    </sheetView>
  </sheetViews>
  <sheetFormatPr defaultRowHeight="13.5"/>
  <cols>
    <col min="1" max="1" width="47.375" style="186" customWidth="1"/>
    <col min="2" max="2" width="20.5" style="186" customWidth="1"/>
    <col min="3" max="3" width="9" style="186"/>
    <col min="4" max="4" width="12.625" style="186" bestFit="1" customWidth="1"/>
    <col min="5" max="5" width="12.625" style="186" customWidth="1"/>
    <col min="6" max="236" width="9" style="186"/>
    <col min="237" max="237" width="39.625" style="186" customWidth="1"/>
    <col min="238" max="240" width="15.25" style="186" customWidth="1"/>
    <col min="241" max="241" width="15" style="186" customWidth="1"/>
    <col min="242" max="16384" width="9" style="186"/>
  </cols>
  <sheetData>
    <row r="1" spans="1:5" ht="17.25" customHeight="1">
      <c r="B1" s="188" t="s">
        <v>1734</v>
      </c>
    </row>
    <row r="2" spans="1:5" ht="20.25">
      <c r="A2" s="739" t="s">
        <v>3180</v>
      </c>
      <c r="B2" s="739"/>
    </row>
    <row r="3" spans="1:5">
      <c r="B3" s="188" t="s">
        <v>1645</v>
      </c>
    </row>
    <row r="4" spans="1:5" ht="17.100000000000001" customHeight="1">
      <c r="A4" s="201" t="s">
        <v>1735</v>
      </c>
      <c r="B4" s="190" t="s">
        <v>532</v>
      </c>
    </row>
    <row r="5" spans="1:5" ht="17.100000000000001" customHeight="1">
      <c r="A5" s="202" t="s">
        <v>1736</v>
      </c>
      <c r="B5" s="208"/>
      <c r="C5" s="195"/>
      <c r="D5" s="195"/>
      <c r="E5" s="195"/>
    </row>
    <row r="6" spans="1:5" ht="17.100000000000001" customHeight="1">
      <c r="A6" s="202" t="s">
        <v>1737</v>
      </c>
      <c r="B6" s="208"/>
      <c r="C6" s="195"/>
      <c r="D6" s="195"/>
      <c r="E6" s="195"/>
    </row>
    <row r="7" spans="1:5" ht="17.100000000000001" customHeight="1">
      <c r="A7" s="202" t="s">
        <v>1738</v>
      </c>
      <c r="B7" s="208"/>
      <c r="C7" s="195"/>
      <c r="D7" s="195"/>
      <c r="E7" s="195"/>
    </row>
    <row r="8" spans="1:5" ht="17.100000000000001" customHeight="1">
      <c r="A8" s="202" t="s">
        <v>1739</v>
      </c>
      <c r="B8" s="208"/>
      <c r="C8" s="195"/>
      <c r="D8" s="195"/>
      <c r="E8" s="195"/>
    </row>
    <row r="9" spans="1:5" ht="17.100000000000001" customHeight="1">
      <c r="A9" s="202" t="s">
        <v>1740</v>
      </c>
      <c r="B9" s="193"/>
    </row>
    <row r="10" spans="1:5" ht="17.100000000000001" customHeight="1">
      <c r="A10" s="202" t="s">
        <v>1737</v>
      </c>
      <c r="B10" s="193"/>
    </row>
    <row r="11" spans="1:5" ht="17.100000000000001" customHeight="1">
      <c r="A11" s="202" t="s">
        <v>1738</v>
      </c>
      <c r="B11" s="193"/>
    </row>
    <row r="12" spans="1:5" ht="17.100000000000001" customHeight="1">
      <c r="A12" s="202" t="s">
        <v>1741</v>
      </c>
      <c r="B12" s="193"/>
    </row>
    <row r="13" spans="1:5" ht="17.100000000000001" customHeight="1">
      <c r="A13" s="202" t="s">
        <v>1742</v>
      </c>
      <c r="B13" s="193"/>
    </row>
    <row r="14" spans="1:5" ht="17.100000000000001" customHeight="1">
      <c r="A14" s="202" t="s">
        <v>1737</v>
      </c>
      <c r="B14" s="193"/>
    </row>
    <row r="15" spans="1:5" ht="17.100000000000001" customHeight="1">
      <c r="A15" s="202" t="s">
        <v>1738</v>
      </c>
      <c r="B15" s="193"/>
    </row>
    <row r="16" spans="1:5" ht="17.100000000000001" customHeight="1">
      <c r="A16" s="202" t="s">
        <v>1739</v>
      </c>
      <c r="B16" s="193"/>
    </row>
    <row r="17" spans="1:2" ht="17.100000000000001" customHeight="1">
      <c r="A17" s="202" t="s">
        <v>1743</v>
      </c>
      <c r="B17" s="193"/>
    </row>
    <row r="18" spans="1:2" ht="17.100000000000001" customHeight="1">
      <c r="A18" s="202" t="s">
        <v>1737</v>
      </c>
      <c r="B18" s="193"/>
    </row>
    <row r="19" spans="1:2" ht="17.100000000000001" customHeight="1">
      <c r="A19" s="202" t="s">
        <v>1738</v>
      </c>
      <c r="B19" s="193"/>
    </row>
    <row r="20" spans="1:2" ht="17.100000000000001" customHeight="1">
      <c r="A20" s="202" t="s">
        <v>1739</v>
      </c>
      <c r="B20" s="193"/>
    </row>
    <row r="21" spans="1:2" ht="17.100000000000001" customHeight="1">
      <c r="A21" s="202" t="s">
        <v>1744</v>
      </c>
      <c r="B21" s="193"/>
    </row>
    <row r="22" spans="1:2" ht="17.100000000000001" customHeight="1">
      <c r="A22" s="202" t="s">
        <v>1737</v>
      </c>
      <c r="B22" s="193"/>
    </row>
    <row r="23" spans="1:2" ht="17.100000000000001" customHeight="1">
      <c r="A23" s="202" t="s">
        <v>1738</v>
      </c>
      <c r="B23" s="193"/>
    </row>
    <row r="24" spans="1:2" ht="17.100000000000001" customHeight="1">
      <c r="A24" s="202" t="s">
        <v>1739</v>
      </c>
      <c r="B24" s="193"/>
    </row>
    <row r="25" spans="1:2" ht="17.100000000000001" customHeight="1">
      <c r="A25" s="205" t="s">
        <v>1745</v>
      </c>
      <c r="B25" s="193"/>
    </row>
    <row r="26" spans="1:2" ht="17.100000000000001" customHeight="1">
      <c r="A26" s="202" t="s">
        <v>1737</v>
      </c>
      <c r="B26" s="193"/>
    </row>
    <row r="27" spans="1:2" ht="17.100000000000001" customHeight="1">
      <c r="A27" s="202" t="s">
        <v>1738</v>
      </c>
      <c r="B27" s="193"/>
    </row>
    <row r="28" spans="1:2" ht="17.100000000000001" customHeight="1">
      <c r="A28" s="202" t="s">
        <v>1739</v>
      </c>
      <c r="B28" s="193"/>
    </row>
    <row r="29" spans="1:2" ht="17.100000000000001" customHeight="1">
      <c r="A29" s="205" t="s">
        <v>1746</v>
      </c>
      <c r="B29" s="193"/>
    </row>
    <row r="30" spans="1:2" ht="17.100000000000001" customHeight="1">
      <c r="A30" s="202" t="s">
        <v>1737</v>
      </c>
      <c r="B30" s="193"/>
    </row>
    <row r="31" spans="1:2" ht="17.100000000000001" customHeight="1">
      <c r="A31" s="202" t="s">
        <v>1738</v>
      </c>
      <c r="B31" s="193"/>
    </row>
    <row r="32" spans="1:2" ht="17.100000000000001" customHeight="1">
      <c r="A32" s="202" t="s">
        <v>1739</v>
      </c>
      <c r="B32" s="193"/>
    </row>
    <row r="33" spans="1:2" ht="17.100000000000001" customHeight="1">
      <c r="A33" s="205" t="s">
        <v>1747</v>
      </c>
      <c r="B33" s="193"/>
    </row>
    <row r="34" spans="1:2" ht="17.100000000000001" customHeight="1">
      <c r="A34" s="202" t="s">
        <v>1737</v>
      </c>
      <c r="B34" s="193"/>
    </row>
    <row r="35" spans="1:2" ht="17.100000000000001" customHeight="1">
      <c r="A35" s="202" t="s">
        <v>1738</v>
      </c>
      <c r="B35" s="193"/>
    </row>
    <row r="36" spans="1:2" ht="17.100000000000001" customHeight="1">
      <c r="A36" s="202" t="s">
        <v>1739</v>
      </c>
      <c r="B36" s="193"/>
    </row>
    <row r="37" spans="1:2" ht="17.100000000000001" customHeight="1">
      <c r="A37" s="205" t="s">
        <v>1748</v>
      </c>
      <c r="B37" s="193"/>
    </row>
    <row r="38" spans="1:2" ht="17.100000000000001" customHeight="1">
      <c r="A38" s="202" t="s">
        <v>1737</v>
      </c>
      <c r="B38" s="193"/>
    </row>
    <row r="39" spans="1:2" ht="17.100000000000001" customHeight="1">
      <c r="A39" s="202" t="s">
        <v>1738</v>
      </c>
      <c r="B39" s="193"/>
    </row>
    <row r="40" spans="1:2" ht="17.100000000000001" customHeight="1">
      <c r="A40" s="206" t="s">
        <v>1739</v>
      </c>
      <c r="B40" s="207"/>
    </row>
    <row r="41" spans="1:2" ht="17.100000000000001" customHeight="1">
      <c r="A41" s="186" t="s">
        <v>337</v>
      </c>
    </row>
  </sheetData>
  <mergeCells count="1">
    <mergeCell ref="A2:B2"/>
  </mergeCells>
  <phoneticPr fontId="3" type="noConversion"/>
  <printOptions horizontalCentered="1"/>
  <pageMargins left="0.75" right="0.55000000000000004" top="0.79" bottom="0.98" header="0.51" footer="0.51"/>
  <pageSetup paperSize="9" scale="90" orientation="portrait" blackAndWhite="1" r:id="rId1"/>
  <headerFooter alignWithMargins="0">
    <evenFooter>&amp;L—&amp;P—</evenFooter>
  </headerFooter>
</worksheet>
</file>

<file path=xl/worksheets/sheet4.xml><?xml version="1.0" encoding="utf-8"?>
<worksheet xmlns="http://schemas.openxmlformats.org/spreadsheetml/2006/main" xmlns:r="http://schemas.openxmlformats.org/officeDocument/2006/relationships">
  <sheetPr enableFormatConditionsCalculation="0">
    <tabColor theme="6"/>
    <pageSetUpPr fitToPage="1"/>
  </sheetPr>
  <dimension ref="A1:K103"/>
  <sheetViews>
    <sheetView zoomScaleSheetLayoutView="100" workbookViewId="0">
      <selection activeCell="A2" sqref="A2"/>
    </sheetView>
  </sheetViews>
  <sheetFormatPr defaultRowHeight="14.25"/>
  <cols>
    <col min="1" max="2" width="4.375" style="594" customWidth="1"/>
    <col min="3" max="3" width="76.75" style="594" customWidth="1"/>
    <col min="4" max="4" width="6.75" style="594" customWidth="1"/>
    <col min="5" max="5" width="38.125" style="594" customWidth="1"/>
    <col min="6" max="6" width="12.75" style="595" customWidth="1"/>
    <col min="7" max="8" width="15.25" style="595" customWidth="1"/>
    <col min="9" max="9" width="2.75" style="595" customWidth="1"/>
    <col min="10" max="10" width="9" style="594"/>
    <col min="11" max="11" width="10.375" style="594" bestFit="1" customWidth="1"/>
    <col min="12" max="16384" width="9" style="594"/>
  </cols>
  <sheetData>
    <row r="1" spans="1:9" ht="48.75" customHeight="1">
      <c r="A1" s="678" t="s">
        <v>235</v>
      </c>
      <c r="B1" s="678"/>
      <c r="C1" s="678"/>
      <c r="D1" s="678"/>
      <c r="E1" s="678"/>
      <c r="F1" s="678"/>
      <c r="G1" s="678"/>
      <c r="H1" s="678"/>
      <c r="I1" s="678"/>
    </row>
    <row r="2" spans="1:9" customFormat="1" ht="48.75" customHeight="1">
      <c r="A2" s="596"/>
      <c r="B2" s="596"/>
      <c r="C2" s="596"/>
      <c r="D2" s="596"/>
      <c r="E2" s="596"/>
      <c r="F2" s="596"/>
      <c r="G2" s="596"/>
      <c r="H2" s="596"/>
      <c r="I2" s="596"/>
    </row>
    <row r="3" spans="1:9" ht="36.950000000000003" customHeight="1">
      <c r="A3" s="620" t="s">
        <v>13</v>
      </c>
      <c r="B3" s="620"/>
      <c r="C3" s="621"/>
      <c r="D3" s="622"/>
      <c r="E3" s="602"/>
      <c r="F3" s="603"/>
      <c r="G3" s="603"/>
      <c r="H3" s="603"/>
      <c r="I3" s="603"/>
    </row>
    <row r="4" spans="1:9" ht="36.950000000000003" customHeight="1">
      <c r="A4" s="621" t="s">
        <v>14</v>
      </c>
      <c r="B4" s="621"/>
      <c r="C4" s="621"/>
      <c r="D4" s="622"/>
      <c r="E4" s="602"/>
      <c r="F4" s="604"/>
      <c r="G4" s="604"/>
      <c r="H4" s="604"/>
      <c r="I4" s="604"/>
    </row>
    <row r="5" spans="1:9" ht="36.950000000000003" customHeight="1">
      <c r="A5" s="623" t="str">
        <f t="shared" ref="A5:A11" si="0">B5</f>
        <v>1.</v>
      </c>
      <c r="B5" s="624" t="s">
        <v>15</v>
      </c>
      <c r="C5" s="621" t="s">
        <v>16</v>
      </c>
      <c r="D5" s="622"/>
      <c r="E5" s="602"/>
      <c r="F5" s="606" t="s">
        <v>17</v>
      </c>
      <c r="G5" s="607" t="s">
        <v>18</v>
      </c>
      <c r="H5" s="607"/>
      <c r="I5" s="607"/>
    </row>
    <row r="6" spans="1:9" ht="36.950000000000003" customHeight="1">
      <c r="A6" s="623" t="str">
        <f t="shared" si="0"/>
        <v>2.</v>
      </c>
      <c r="B6" s="624" t="s">
        <v>19</v>
      </c>
      <c r="C6" s="621" t="s">
        <v>20</v>
      </c>
      <c r="D6" s="622"/>
      <c r="E6" s="602"/>
      <c r="F6" s="606" t="s">
        <v>17</v>
      </c>
      <c r="G6" s="607" t="s">
        <v>18</v>
      </c>
      <c r="H6" s="607"/>
      <c r="I6" s="607"/>
    </row>
    <row r="7" spans="1:9" ht="36.950000000000003" customHeight="1">
      <c r="A7" s="623" t="str">
        <f t="shared" si="0"/>
        <v>3.</v>
      </c>
      <c r="B7" s="624" t="s">
        <v>21</v>
      </c>
      <c r="C7" s="621" t="s">
        <v>22</v>
      </c>
      <c r="D7" s="622"/>
      <c r="E7" s="602"/>
      <c r="F7" s="606" t="s">
        <v>17</v>
      </c>
      <c r="G7" s="607" t="s">
        <v>18</v>
      </c>
      <c r="H7" s="607"/>
      <c r="I7" s="607"/>
    </row>
    <row r="8" spans="1:9" ht="36.950000000000003" customHeight="1">
      <c r="A8" s="623" t="str">
        <f t="shared" si="0"/>
        <v>4.</v>
      </c>
      <c r="B8" s="624" t="s">
        <v>23</v>
      </c>
      <c r="C8" s="621" t="s">
        <v>24</v>
      </c>
      <c r="D8" s="622"/>
      <c r="E8" s="602"/>
      <c r="F8" s="606" t="s">
        <v>17</v>
      </c>
      <c r="G8" s="607" t="s">
        <v>18</v>
      </c>
      <c r="H8" s="607"/>
      <c r="I8" s="607"/>
    </row>
    <row r="9" spans="1:9" ht="36.950000000000003" customHeight="1">
      <c r="A9" s="623" t="str">
        <f t="shared" si="0"/>
        <v>5.</v>
      </c>
      <c r="B9" s="624" t="s">
        <v>25</v>
      </c>
      <c r="C9" s="621" t="s">
        <v>26</v>
      </c>
      <c r="D9" s="622"/>
      <c r="E9" s="602"/>
      <c r="F9" s="606" t="s">
        <v>27</v>
      </c>
      <c r="G9" s="607" t="s">
        <v>28</v>
      </c>
      <c r="H9" s="607"/>
      <c r="I9" s="607"/>
    </row>
    <row r="10" spans="1:9" ht="36.950000000000003" customHeight="1">
      <c r="A10" s="623" t="str">
        <f t="shared" si="0"/>
        <v>6.</v>
      </c>
      <c r="B10" s="624" t="s">
        <v>29</v>
      </c>
      <c r="C10" s="621" t="s">
        <v>30</v>
      </c>
      <c r="D10" s="622"/>
      <c r="E10" s="602"/>
      <c r="F10" s="607" t="s">
        <v>27</v>
      </c>
      <c r="G10" s="607" t="s">
        <v>31</v>
      </c>
      <c r="H10" s="607"/>
      <c r="I10" s="607"/>
    </row>
    <row r="11" spans="1:9" ht="36.950000000000003" customHeight="1">
      <c r="A11" s="623" t="str">
        <f t="shared" si="0"/>
        <v>7.</v>
      </c>
      <c r="B11" s="624" t="s">
        <v>33</v>
      </c>
      <c r="C11" s="621" t="s">
        <v>236</v>
      </c>
      <c r="D11" s="622" t="s">
        <v>206</v>
      </c>
      <c r="E11" s="604" t="s">
        <v>237</v>
      </c>
      <c r="F11" s="607" t="s">
        <v>27</v>
      </c>
      <c r="G11" s="607" t="s">
        <v>31</v>
      </c>
      <c r="H11" s="607"/>
      <c r="I11" s="607"/>
    </row>
    <row r="12" spans="1:9" ht="36.950000000000003" customHeight="1">
      <c r="A12" s="621" t="s">
        <v>32</v>
      </c>
      <c r="B12" s="621"/>
      <c r="C12" s="621"/>
      <c r="D12" s="622"/>
      <c r="E12" s="602"/>
      <c r="F12" s="604"/>
      <c r="G12" s="604"/>
      <c r="H12" s="604"/>
      <c r="I12" s="604"/>
    </row>
    <row r="13" spans="1:9" ht="36.950000000000003" customHeight="1">
      <c r="A13" s="623" t="str">
        <f>B13</f>
        <v>8.</v>
      </c>
      <c r="B13" s="624" t="s">
        <v>35</v>
      </c>
      <c r="C13" s="621" t="s">
        <v>34</v>
      </c>
      <c r="D13" s="622"/>
      <c r="E13" s="602"/>
      <c r="F13" s="607" t="s">
        <v>27</v>
      </c>
      <c r="G13" s="607" t="s">
        <v>18</v>
      </c>
      <c r="H13" s="607"/>
      <c r="I13" s="607"/>
    </row>
    <row r="14" spans="1:9" ht="36.950000000000003" customHeight="1">
      <c r="A14" s="623" t="str">
        <f>B14</f>
        <v>9.</v>
      </c>
      <c r="B14" s="624" t="s">
        <v>37</v>
      </c>
      <c r="C14" s="621" t="s">
        <v>36</v>
      </c>
      <c r="D14" s="622"/>
      <c r="E14" s="602"/>
      <c r="F14" s="607" t="s">
        <v>27</v>
      </c>
      <c r="G14" s="607" t="s">
        <v>18</v>
      </c>
      <c r="H14" s="607"/>
      <c r="I14" s="607"/>
    </row>
    <row r="15" spans="1:9" ht="36.950000000000003" customHeight="1">
      <c r="A15" s="623" t="str">
        <f>B15</f>
        <v>10.</v>
      </c>
      <c r="B15" s="624" t="s">
        <v>40</v>
      </c>
      <c r="C15" s="621" t="s">
        <v>38</v>
      </c>
      <c r="D15" s="622"/>
      <c r="E15" s="602"/>
      <c r="F15" s="607" t="s">
        <v>27</v>
      </c>
      <c r="G15" s="607" t="s">
        <v>39</v>
      </c>
      <c r="H15" s="607"/>
      <c r="I15" s="607"/>
    </row>
    <row r="16" spans="1:9" ht="36.950000000000003" customHeight="1">
      <c r="A16" s="623" t="str">
        <f>B16</f>
        <v>11.</v>
      </c>
      <c r="B16" s="624" t="s">
        <v>43</v>
      </c>
      <c r="C16" s="621" t="s">
        <v>41</v>
      </c>
      <c r="D16" s="622"/>
      <c r="E16" s="602"/>
      <c r="F16" s="607" t="s">
        <v>27</v>
      </c>
      <c r="G16" s="607" t="s">
        <v>31</v>
      </c>
      <c r="H16" s="607"/>
      <c r="I16" s="607"/>
    </row>
    <row r="17" spans="1:11" ht="36.950000000000003" customHeight="1">
      <c r="A17" s="625"/>
      <c r="B17" s="625"/>
      <c r="C17" s="621" t="s">
        <v>42</v>
      </c>
      <c r="D17" s="622"/>
      <c r="E17" s="602"/>
      <c r="F17" s="607" t="s">
        <v>27</v>
      </c>
      <c r="G17" s="607" t="s">
        <v>31</v>
      </c>
      <c r="H17" s="607"/>
      <c r="I17" s="607"/>
    </row>
    <row r="18" spans="1:11" ht="36.950000000000003" customHeight="1">
      <c r="A18" s="623" t="str">
        <f>B18</f>
        <v>12.</v>
      </c>
      <c r="B18" s="624" t="s">
        <v>48</v>
      </c>
      <c r="C18" s="621" t="s">
        <v>44</v>
      </c>
      <c r="D18" s="622"/>
      <c r="E18" s="602"/>
      <c r="F18" s="607" t="s">
        <v>27</v>
      </c>
      <c r="G18" s="607" t="s">
        <v>45</v>
      </c>
      <c r="H18" s="607" t="s">
        <v>46</v>
      </c>
      <c r="I18" s="607" t="s">
        <v>47</v>
      </c>
      <c r="K18" s="594">
        <v>20564</v>
      </c>
    </row>
    <row r="19" spans="1:11" ht="36.950000000000003" customHeight="1">
      <c r="A19" s="623" t="str">
        <f>B19</f>
        <v>13.</v>
      </c>
      <c r="B19" s="624" t="s">
        <v>52</v>
      </c>
      <c r="C19" s="621" t="s">
        <v>238</v>
      </c>
      <c r="D19" s="622" t="s">
        <v>206</v>
      </c>
      <c r="E19" s="604" t="s">
        <v>239</v>
      </c>
      <c r="F19" s="607" t="s">
        <v>27</v>
      </c>
      <c r="G19" s="607" t="s">
        <v>45</v>
      </c>
      <c r="H19" s="607"/>
      <c r="I19" s="607"/>
    </row>
    <row r="20" spans="1:11" ht="36.950000000000003" customHeight="1">
      <c r="A20" s="623" t="str">
        <f>B20</f>
        <v>14.</v>
      </c>
      <c r="B20" s="624" t="s">
        <v>55</v>
      </c>
      <c r="C20" s="621" t="s">
        <v>49</v>
      </c>
      <c r="D20" s="622"/>
      <c r="E20" s="602"/>
      <c r="F20" s="607" t="s">
        <v>17</v>
      </c>
      <c r="G20" s="607" t="s">
        <v>45</v>
      </c>
      <c r="H20" s="607" t="s">
        <v>46</v>
      </c>
      <c r="I20" s="607" t="s">
        <v>47</v>
      </c>
      <c r="K20" s="594">
        <v>100363.94</v>
      </c>
    </row>
    <row r="21" spans="1:11" ht="36.950000000000003" customHeight="1">
      <c r="A21" s="626"/>
      <c r="B21" s="626"/>
      <c r="C21" s="627" t="s">
        <v>50</v>
      </c>
      <c r="D21" s="628"/>
      <c r="E21" s="611"/>
      <c r="F21" s="606"/>
      <c r="G21" s="606" t="s">
        <v>51</v>
      </c>
      <c r="H21" s="606"/>
      <c r="I21" s="606"/>
      <c r="K21" s="618">
        <f>SUM(K18:K20)</f>
        <v>120927.94</v>
      </c>
    </row>
    <row r="22" spans="1:11" ht="36.950000000000003" customHeight="1">
      <c r="A22" s="629" t="str">
        <f>B22</f>
        <v>15.</v>
      </c>
      <c r="B22" s="630" t="s">
        <v>59</v>
      </c>
      <c r="C22" s="627" t="s">
        <v>205</v>
      </c>
      <c r="D22" s="628" t="s">
        <v>219</v>
      </c>
      <c r="E22" s="631" t="s">
        <v>240</v>
      </c>
      <c r="F22" s="606" t="s">
        <v>17</v>
      </c>
      <c r="G22" s="606" t="s">
        <v>54</v>
      </c>
      <c r="H22" s="606" t="s">
        <v>46</v>
      </c>
      <c r="I22" s="606"/>
    </row>
    <row r="23" spans="1:11" ht="36.950000000000003" customHeight="1">
      <c r="A23" s="629" t="str">
        <f>B23</f>
        <v>16.</v>
      </c>
      <c r="B23" s="630" t="s">
        <v>62</v>
      </c>
      <c r="C23" s="632" t="s">
        <v>209</v>
      </c>
      <c r="D23" s="633" t="s">
        <v>219</v>
      </c>
      <c r="E23" s="631" t="s">
        <v>241</v>
      </c>
      <c r="F23" s="606" t="s">
        <v>17</v>
      </c>
      <c r="G23" s="606" t="s">
        <v>54</v>
      </c>
      <c r="H23" s="606" t="s">
        <v>46</v>
      </c>
      <c r="I23" s="606"/>
    </row>
    <row r="24" spans="1:11" ht="36.950000000000003" customHeight="1">
      <c r="A24" s="630"/>
      <c r="B24" s="630"/>
      <c r="C24" s="632" t="s">
        <v>57</v>
      </c>
      <c r="D24" s="633"/>
      <c r="E24" s="614"/>
      <c r="F24" s="606"/>
      <c r="G24" s="606" t="s">
        <v>58</v>
      </c>
      <c r="H24" s="606"/>
      <c r="I24" s="606"/>
    </row>
    <row r="25" spans="1:11" ht="36.950000000000003" customHeight="1">
      <c r="A25" s="629" t="str">
        <f>B25</f>
        <v>17.</v>
      </c>
      <c r="B25" s="630" t="s">
        <v>65</v>
      </c>
      <c r="C25" s="621" t="s">
        <v>60</v>
      </c>
      <c r="D25" s="622"/>
      <c r="E25" s="602"/>
      <c r="F25" s="607" t="s">
        <v>17</v>
      </c>
      <c r="G25" s="607" t="s">
        <v>61</v>
      </c>
      <c r="H25" s="607" t="s">
        <v>46</v>
      </c>
      <c r="I25" s="607" t="s">
        <v>47</v>
      </c>
    </row>
    <row r="26" spans="1:11" ht="36.950000000000003" customHeight="1">
      <c r="A26" s="623" t="str">
        <f>B26</f>
        <v>18.</v>
      </c>
      <c r="B26" s="624" t="s">
        <v>68</v>
      </c>
      <c r="C26" s="634" t="s">
        <v>242</v>
      </c>
      <c r="D26" s="635" t="s">
        <v>219</v>
      </c>
      <c r="E26" s="615" t="s">
        <v>243</v>
      </c>
      <c r="F26" s="607" t="s">
        <v>17</v>
      </c>
      <c r="G26" s="607" t="s">
        <v>64</v>
      </c>
      <c r="H26" s="607" t="s">
        <v>46</v>
      </c>
      <c r="I26" s="607"/>
    </row>
    <row r="27" spans="1:11" ht="36.950000000000003" customHeight="1">
      <c r="A27" s="623" t="str">
        <f>B27</f>
        <v>19.</v>
      </c>
      <c r="B27" s="630" t="s">
        <v>70</v>
      </c>
      <c r="C27" s="636" t="s">
        <v>66</v>
      </c>
      <c r="D27" s="637"/>
      <c r="E27" s="604"/>
      <c r="F27" s="607"/>
      <c r="G27" s="607" t="s">
        <v>67</v>
      </c>
      <c r="H27" s="607"/>
      <c r="I27" s="607"/>
    </row>
    <row r="28" spans="1:11" ht="36.950000000000003" customHeight="1">
      <c r="A28" s="623" t="str">
        <f>B28</f>
        <v>20.</v>
      </c>
      <c r="B28" s="624" t="s">
        <v>73</v>
      </c>
      <c r="C28" s="621" t="s">
        <v>69</v>
      </c>
      <c r="D28" s="622"/>
      <c r="E28" s="602"/>
      <c r="F28" s="607" t="s">
        <v>27</v>
      </c>
      <c r="G28" s="607" t="s">
        <v>45</v>
      </c>
      <c r="H28" s="607" t="s">
        <v>46</v>
      </c>
      <c r="I28" s="607" t="s">
        <v>47</v>
      </c>
    </row>
    <row r="29" spans="1:11" ht="36.950000000000003" customHeight="1">
      <c r="A29" s="623" t="str">
        <f>B29</f>
        <v>21.</v>
      </c>
      <c r="B29" s="630" t="s">
        <v>75</v>
      </c>
      <c r="C29" s="621" t="s">
        <v>71</v>
      </c>
      <c r="D29" s="622"/>
      <c r="E29" s="602"/>
      <c r="F29" s="607" t="s">
        <v>17</v>
      </c>
      <c r="G29" s="607" t="s">
        <v>45</v>
      </c>
      <c r="H29" s="607" t="s">
        <v>46</v>
      </c>
      <c r="I29" s="607" t="s">
        <v>47</v>
      </c>
    </row>
    <row r="30" spans="1:11" ht="36.950000000000003" customHeight="1">
      <c r="A30" s="624"/>
      <c r="B30" s="624"/>
      <c r="C30" s="621" t="s">
        <v>72</v>
      </c>
      <c r="D30" s="622"/>
      <c r="E30" s="602"/>
      <c r="F30" s="607"/>
      <c r="G30" s="607" t="s">
        <v>45</v>
      </c>
      <c r="H30" s="607"/>
      <c r="I30" s="607"/>
    </row>
    <row r="31" spans="1:11" ht="36.950000000000003" customHeight="1">
      <c r="A31" s="623" t="str">
        <f>B31</f>
        <v>22.</v>
      </c>
      <c r="B31" s="624" t="s">
        <v>78</v>
      </c>
      <c r="C31" s="621" t="s">
        <v>74</v>
      </c>
      <c r="D31" s="622"/>
      <c r="E31" s="602"/>
      <c r="F31" s="607" t="s">
        <v>27</v>
      </c>
      <c r="G31" s="607" t="s">
        <v>45</v>
      </c>
      <c r="H31" s="607" t="s">
        <v>46</v>
      </c>
      <c r="I31" s="607" t="s">
        <v>47</v>
      </c>
    </row>
    <row r="32" spans="1:11" ht="36.950000000000003" customHeight="1">
      <c r="A32" s="623" t="str">
        <f>B32</f>
        <v>23.</v>
      </c>
      <c r="B32" s="624" t="s">
        <v>81</v>
      </c>
      <c r="C32" s="621" t="s">
        <v>76</v>
      </c>
      <c r="D32" s="622"/>
      <c r="E32" s="602"/>
      <c r="F32" s="607" t="s">
        <v>27</v>
      </c>
      <c r="G32" s="607" t="s">
        <v>77</v>
      </c>
      <c r="H32" s="607"/>
      <c r="I32" s="607"/>
    </row>
    <row r="33" spans="1:9" ht="36.950000000000003" customHeight="1">
      <c r="A33" s="623" t="str">
        <f>B33</f>
        <v>24.</v>
      </c>
      <c r="B33" s="624" t="s">
        <v>85</v>
      </c>
      <c r="C33" s="621" t="s">
        <v>79</v>
      </c>
      <c r="D33" s="622"/>
      <c r="E33" s="602"/>
      <c r="F33" s="607" t="s">
        <v>80</v>
      </c>
      <c r="G33" s="607" t="s">
        <v>51</v>
      </c>
      <c r="H33" s="607" t="s">
        <v>46</v>
      </c>
      <c r="I33" s="607"/>
    </row>
    <row r="34" spans="1:9" ht="36.950000000000003" customHeight="1">
      <c r="A34" s="623" t="str">
        <f>B34</f>
        <v>25.</v>
      </c>
      <c r="B34" s="624" t="s">
        <v>87</v>
      </c>
      <c r="C34" s="621" t="s">
        <v>82</v>
      </c>
      <c r="D34" s="622"/>
      <c r="E34" s="602"/>
      <c r="F34" s="607" t="s">
        <v>80</v>
      </c>
      <c r="G34" s="607" t="s">
        <v>51</v>
      </c>
      <c r="H34" s="607" t="s">
        <v>46</v>
      </c>
      <c r="I34" s="607"/>
    </row>
    <row r="35" spans="1:9" ht="36.950000000000003" customHeight="1">
      <c r="A35" s="624"/>
      <c r="B35" s="624"/>
      <c r="C35" s="621" t="s">
        <v>83</v>
      </c>
      <c r="D35" s="622"/>
      <c r="E35" s="602"/>
      <c r="F35" s="607"/>
      <c r="G35" s="607" t="s">
        <v>58</v>
      </c>
      <c r="H35" s="607"/>
      <c r="I35" s="607"/>
    </row>
    <row r="36" spans="1:9" ht="36.950000000000003" customHeight="1">
      <c r="A36" s="620" t="s">
        <v>84</v>
      </c>
      <c r="B36" s="620"/>
      <c r="C36" s="621"/>
      <c r="D36" s="622"/>
      <c r="E36" s="602"/>
      <c r="F36" s="607"/>
      <c r="G36" s="607"/>
      <c r="H36" s="607"/>
      <c r="I36" s="607"/>
    </row>
    <row r="37" spans="1:9" ht="36.950000000000003" customHeight="1">
      <c r="A37" s="623" t="str">
        <f t="shared" ref="A37:A50" si="1">B37</f>
        <v>26.</v>
      </c>
      <c r="B37" s="624" t="s">
        <v>89</v>
      </c>
      <c r="C37" s="621" t="s">
        <v>86</v>
      </c>
      <c r="D37" s="622"/>
      <c r="E37" s="602"/>
      <c r="F37" s="607" t="s">
        <v>17</v>
      </c>
      <c r="G37" s="607" t="s">
        <v>18</v>
      </c>
      <c r="H37" s="607"/>
      <c r="I37" s="607"/>
    </row>
    <row r="38" spans="1:9" ht="36.950000000000003" customHeight="1">
      <c r="A38" s="623" t="str">
        <f t="shared" si="1"/>
        <v>27.</v>
      </c>
      <c r="B38" s="624" t="s">
        <v>91</v>
      </c>
      <c r="C38" s="621" t="s">
        <v>88</v>
      </c>
      <c r="D38" s="622"/>
      <c r="E38" s="602"/>
      <c r="F38" s="607" t="s">
        <v>17</v>
      </c>
      <c r="G38" s="607" t="s">
        <v>18</v>
      </c>
      <c r="H38" s="607"/>
      <c r="I38" s="607"/>
    </row>
    <row r="39" spans="1:9" ht="36.950000000000003" customHeight="1">
      <c r="A39" s="623" t="str">
        <f t="shared" si="1"/>
        <v>28.</v>
      </c>
      <c r="B39" s="624" t="s">
        <v>93</v>
      </c>
      <c r="C39" s="621" t="s">
        <v>90</v>
      </c>
      <c r="D39" s="622"/>
      <c r="E39" s="602"/>
      <c r="F39" s="607" t="s">
        <v>27</v>
      </c>
      <c r="G39" s="607" t="s">
        <v>77</v>
      </c>
      <c r="H39" s="607"/>
      <c r="I39" s="607"/>
    </row>
    <row r="40" spans="1:9" ht="36.950000000000003" customHeight="1">
      <c r="A40" s="623" t="str">
        <f t="shared" si="1"/>
        <v>29.</v>
      </c>
      <c r="B40" s="624" t="s">
        <v>95</v>
      </c>
      <c r="C40" s="621" t="s">
        <v>92</v>
      </c>
      <c r="D40" s="622"/>
      <c r="E40" s="602"/>
      <c r="F40" s="607" t="s">
        <v>27</v>
      </c>
      <c r="G40" s="607" t="s">
        <v>77</v>
      </c>
      <c r="H40" s="607"/>
      <c r="I40" s="607"/>
    </row>
    <row r="41" spans="1:9" ht="36.950000000000003" customHeight="1">
      <c r="A41" s="623" t="str">
        <f t="shared" si="1"/>
        <v>30.</v>
      </c>
      <c r="B41" s="624" t="s">
        <v>97</v>
      </c>
      <c r="C41" s="621" t="s">
        <v>94</v>
      </c>
      <c r="D41" s="622"/>
      <c r="E41" s="602"/>
      <c r="F41" s="607" t="s">
        <v>27</v>
      </c>
      <c r="G41" s="607" t="s">
        <v>18</v>
      </c>
      <c r="H41" s="607"/>
      <c r="I41" s="607"/>
    </row>
    <row r="42" spans="1:9" ht="36.950000000000003" customHeight="1">
      <c r="A42" s="623" t="str">
        <f t="shared" si="1"/>
        <v>31.</v>
      </c>
      <c r="B42" s="624" t="s">
        <v>99</v>
      </c>
      <c r="C42" s="621" t="s">
        <v>96</v>
      </c>
      <c r="D42" s="622"/>
      <c r="E42" s="602"/>
      <c r="F42" s="607" t="s">
        <v>27</v>
      </c>
      <c r="G42" s="607" t="s">
        <v>18</v>
      </c>
      <c r="H42" s="607"/>
      <c r="I42" s="607"/>
    </row>
    <row r="43" spans="1:9" ht="36.950000000000003" customHeight="1">
      <c r="A43" s="623" t="str">
        <f t="shared" si="1"/>
        <v>32.</v>
      </c>
      <c r="B43" s="624" t="s">
        <v>101</v>
      </c>
      <c r="C43" s="621" t="s">
        <v>98</v>
      </c>
      <c r="D43" s="622"/>
      <c r="E43" s="602"/>
      <c r="F43" s="607" t="s">
        <v>27</v>
      </c>
      <c r="G43" s="607" t="s">
        <v>77</v>
      </c>
      <c r="H43" s="607"/>
      <c r="I43" s="607"/>
    </row>
    <row r="44" spans="1:9" ht="36.950000000000003" customHeight="1">
      <c r="A44" s="623" t="str">
        <f t="shared" si="1"/>
        <v>33.</v>
      </c>
      <c r="B44" s="624" t="s">
        <v>103</v>
      </c>
      <c r="C44" s="621" t="s">
        <v>100</v>
      </c>
      <c r="D44" s="622"/>
      <c r="E44" s="602"/>
      <c r="F44" s="607" t="s">
        <v>27</v>
      </c>
      <c r="G44" s="607" t="s">
        <v>77</v>
      </c>
      <c r="H44" s="607"/>
      <c r="I44" s="607"/>
    </row>
    <row r="45" spans="1:9" ht="36.950000000000003" customHeight="1">
      <c r="A45" s="623" t="str">
        <f t="shared" si="1"/>
        <v>34.</v>
      </c>
      <c r="B45" s="624" t="s">
        <v>105</v>
      </c>
      <c r="C45" s="621" t="s">
        <v>102</v>
      </c>
      <c r="D45" s="622"/>
      <c r="E45" s="602"/>
      <c r="F45" s="607" t="s">
        <v>27</v>
      </c>
      <c r="G45" s="607" t="s">
        <v>77</v>
      </c>
      <c r="H45" s="607"/>
      <c r="I45" s="607"/>
    </row>
    <row r="46" spans="1:9" ht="36.950000000000003" customHeight="1">
      <c r="A46" s="623" t="str">
        <f t="shared" si="1"/>
        <v>35.</v>
      </c>
      <c r="B46" s="624" t="s">
        <v>107</v>
      </c>
      <c r="C46" s="621" t="s">
        <v>104</v>
      </c>
      <c r="D46" s="622"/>
      <c r="E46" s="602"/>
      <c r="F46" s="607" t="s">
        <v>27</v>
      </c>
      <c r="G46" s="607" t="s">
        <v>77</v>
      </c>
      <c r="H46" s="607"/>
      <c r="I46" s="607"/>
    </row>
    <row r="47" spans="1:9" ht="36.950000000000003" customHeight="1">
      <c r="A47" s="623" t="str">
        <f t="shared" si="1"/>
        <v>36.</v>
      </c>
      <c r="B47" s="624" t="s">
        <v>109</v>
      </c>
      <c r="C47" s="621" t="s">
        <v>106</v>
      </c>
      <c r="D47" s="622"/>
      <c r="E47" s="602"/>
      <c r="F47" s="607" t="s">
        <v>27</v>
      </c>
      <c r="G47" s="607" t="s">
        <v>77</v>
      </c>
      <c r="H47" s="607"/>
      <c r="I47" s="607"/>
    </row>
    <row r="48" spans="1:9" ht="36.950000000000003" customHeight="1">
      <c r="A48" s="623" t="str">
        <f t="shared" si="1"/>
        <v>37.</v>
      </c>
      <c r="B48" s="624" t="s">
        <v>113</v>
      </c>
      <c r="C48" s="621" t="s">
        <v>108</v>
      </c>
      <c r="D48" s="622"/>
      <c r="E48" s="602"/>
      <c r="F48" s="607" t="s">
        <v>27</v>
      </c>
      <c r="G48" s="607" t="s">
        <v>77</v>
      </c>
      <c r="H48" s="607"/>
      <c r="I48" s="607"/>
    </row>
    <row r="49" spans="1:9" ht="36.950000000000003" customHeight="1">
      <c r="A49" s="623" t="str">
        <f t="shared" si="1"/>
        <v>38.</v>
      </c>
      <c r="B49" s="624" t="s">
        <v>115</v>
      </c>
      <c r="C49" s="621" t="s">
        <v>214</v>
      </c>
      <c r="D49" s="622" t="s">
        <v>206</v>
      </c>
      <c r="E49" s="604" t="s">
        <v>215</v>
      </c>
      <c r="F49" s="607"/>
      <c r="G49" s="607"/>
      <c r="H49" s="607"/>
      <c r="I49" s="607"/>
    </row>
    <row r="50" spans="1:9" ht="36.950000000000003" customHeight="1">
      <c r="A50" s="623" t="str">
        <f t="shared" si="1"/>
        <v>39.</v>
      </c>
      <c r="B50" s="624" t="s">
        <v>117</v>
      </c>
      <c r="C50" s="638" t="s">
        <v>110</v>
      </c>
      <c r="D50" s="635" t="s">
        <v>219</v>
      </c>
      <c r="E50" s="615" t="s">
        <v>244</v>
      </c>
      <c r="F50" s="607" t="s">
        <v>17</v>
      </c>
      <c r="G50" s="607" t="s">
        <v>77</v>
      </c>
      <c r="H50" s="607"/>
      <c r="I50" s="607"/>
    </row>
    <row r="51" spans="1:9" ht="36.950000000000003" customHeight="1">
      <c r="A51" s="620" t="s">
        <v>111</v>
      </c>
      <c r="B51" s="620"/>
      <c r="C51" s="621"/>
      <c r="D51" s="622"/>
      <c r="E51" s="602"/>
      <c r="F51" s="607"/>
      <c r="G51" s="607" t="s">
        <v>112</v>
      </c>
      <c r="H51" s="607"/>
      <c r="I51" s="607"/>
    </row>
    <row r="52" spans="1:9" ht="36.950000000000003" customHeight="1">
      <c r="A52" s="623" t="str">
        <f t="shared" ref="A52:A65" si="2">B52</f>
        <v>40.</v>
      </c>
      <c r="B52" s="624" t="s">
        <v>119</v>
      </c>
      <c r="C52" s="621" t="s">
        <v>114</v>
      </c>
      <c r="D52" s="622"/>
      <c r="E52" s="602"/>
      <c r="F52" s="607" t="s">
        <v>27</v>
      </c>
      <c r="G52" s="607" t="s">
        <v>112</v>
      </c>
      <c r="H52" s="607"/>
      <c r="I52" s="607"/>
    </row>
    <row r="53" spans="1:9" ht="36.950000000000003" customHeight="1">
      <c r="A53" s="623" t="str">
        <f t="shared" si="2"/>
        <v>41.</v>
      </c>
      <c r="B53" s="624" t="s">
        <v>121</v>
      </c>
      <c r="C53" s="621" t="s">
        <v>116</v>
      </c>
      <c r="D53" s="622"/>
      <c r="E53" s="602"/>
      <c r="F53" s="607" t="s">
        <v>27</v>
      </c>
      <c r="G53" s="607" t="s">
        <v>112</v>
      </c>
      <c r="H53" s="607"/>
      <c r="I53" s="607"/>
    </row>
    <row r="54" spans="1:9" ht="36.950000000000003" customHeight="1">
      <c r="A54" s="623" t="str">
        <f t="shared" si="2"/>
        <v>42.</v>
      </c>
      <c r="B54" s="624" t="s">
        <v>123</v>
      </c>
      <c r="C54" s="621" t="s">
        <v>118</v>
      </c>
      <c r="D54" s="622"/>
      <c r="E54" s="602"/>
      <c r="F54" s="607" t="s">
        <v>27</v>
      </c>
      <c r="G54" s="607" t="s">
        <v>112</v>
      </c>
      <c r="H54" s="607"/>
      <c r="I54" s="607"/>
    </row>
    <row r="55" spans="1:9" ht="36.950000000000003" customHeight="1">
      <c r="A55" s="623" t="str">
        <f t="shared" si="2"/>
        <v>43.</v>
      </c>
      <c r="B55" s="624" t="s">
        <v>125</v>
      </c>
      <c r="C55" s="621" t="s">
        <v>120</v>
      </c>
      <c r="D55" s="622"/>
      <c r="E55" s="602"/>
      <c r="F55" s="607" t="s">
        <v>27</v>
      </c>
      <c r="G55" s="607" t="s">
        <v>112</v>
      </c>
      <c r="H55" s="607"/>
      <c r="I55" s="607"/>
    </row>
    <row r="56" spans="1:9" ht="36.950000000000003" customHeight="1">
      <c r="A56" s="623" t="str">
        <f t="shared" si="2"/>
        <v>44.</v>
      </c>
      <c r="B56" s="624" t="s">
        <v>127</v>
      </c>
      <c r="C56" s="621" t="s">
        <v>122</v>
      </c>
      <c r="D56" s="622"/>
      <c r="E56" s="602"/>
      <c r="F56" s="607" t="s">
        <v>27</v>
      </c>
      <c r="G56" s="607" t="s">
        <v>112</v>
      </c>
      <c r="H56" s="607"/>
      <c r="I56" s="607"/>
    </row>
    <row r="57" spans="1:9" ht="36.950000000000003" customHeight="1">
      <c r="A57" s="623" t="str">
        <f t="shared" si="2"/>
        <v>45.</v>
      </c>
      <c r="B57" s="624" t="s">
        <v>129</v>
      </c>
      <c r="C57" s="621" t="s">
        <v>124</v>
      </c>
      <c r="D57" s="622"/>
      <c r="E57" s="602"/>
      <c r="F57" s="607" t="s">
        <v>27</v>
      </c>
      <c r="G57" s="607" t="s">
        <v>112</v>
      </c>
      <c r="H57" s="607"/>
      <c r="I57" s="607"/>
    </row>
    <row r="58" spans="1:9" ht="36.950000000000003" customHeight="1">
      <c r="A58" s="623" t="str">
        <f t="shared" si="2"/>
        <v>46.</v>
      </c>
      <c r="B58" s="624" t="s">
        <v>131</v>
      </c>
      <c r="C58" s="621" t="s">
        <v>126</v>
      </c>
      <c r="D58" s="622"/>
      <c r="E58" s="602"/>
      <c r="F58" s="607" t="s">
        <v>27</v>
      </c>
      <c r="G58" s="607" t="s">
        <v>112</v>
      </c>
      <c r="H58" s="607"/>
      <c r="I58" s="607"/>
    </row>
    <row r="59" spans="1:9" ht="36.950000000000003" customHeight="1">
      <c r="A59" s="623" t="str">
        <f t="shared" si="2"/>
        <v>47.</v>
      </c>
      <c r="B59" s="624" t="s">
        <v>133</v>
      </c>
      <c r="C59" s="621" t="s">
        <v>128</v>
      </c>
      <c r="D59" s="622"/>
      <c r="E59" s="602"/>
      <c r="F59" s="607" t="s">
        <v>27</v>
      </c>
      <c r="G59" s="607" t="s">
        <v>112</v>
      </c>
      <c r="H59" s="607"/>
      <c r="I59" s="607"/>
    </row>
    <row r="60" spans="1:9" ht="36.950000000000003" customHeight="1">
      <c r="A60" s="623" t="str">
        <f t="shared" si="2"/>
        <v>48.</v>
      </c>
      <c r="B60" s="624" t="s">
        <v>135</v>
      </c>
      <c r="C60" s="621" t="s">
        <v>130</v>
      </c>
      <c r="D60" s="622"/>
      <c r="E60" s="602"/>
      <c r="F60" s="607" t="s">
        <v>27</v>
      </c>
      <c r="G60" s="607" t="s">
        <v>112</v>
      </c>
      <c r="H60" s="607"/>
      <c r="I60" s="607"/>
    </row>
    <row r="61" spans="1:9" ht="36.950000000000003" customHeight="1">
      <c r="A61" s="623" t="str">
        <f t="shared" si="2"/>
        <v>49.</v>
      </c>
      <c r="B61" s="624" t="s">
        <v>137</v>
      </c>
      <c r="C61" s="621" t="s">
        <v>132</v>
      </c>
      <c r="D61" s="622"/>
      <c r="E61" s="602"/>
      <c r="F61" s="607" t="s">
        <v>27</v>
      </c>
      <c r="G61" s="607" t="s">
        <v>112</v>
      </c>
      <c r="H61" s="607"/>
      <c r="I61" s="607"/>
    </row>
    <row r="62" spans="1:9" ht="36.950000000000003" customHeight="1">
      <c r="A62" s="623" t="str">
        <f t="shared" si="2"/>
        <v>50.</v>
      </c>
      <c r="B62" s="624" t="s">
        <v>139</v>
      </c>
      <c r="C62" s="621" t="s">
        <v>134</v>
      </c>
      <c r="D62" s="622"/>
      <c r="E62" s="602"/>
      <c r="F62" s="607" t="s">
        <v>27</v>
      </c>
      <c r="G62" s="607" t="s">
        <v>112</v>
      </c>
      <c r="H62" s="607"/>
      <c r="I62" s="607"/>
    </row>
    <row r="63" spans="1:9" ht="36.950000000000003" customHeight="1">
      <c r="A63" s="623" t="str">
        <f t="shared" si="2"/>
        <v>51.</v>
      </c>
      <c r="B63" s="624" t="s">
        <v>143</v>
      </c>
      <c r="C63" s="621" t="s">
        <v>136</v>
      </c>
      <c r="D63" s="622"/>
      <c r="E63" s="602"/>
      <c r="F63" s="607" t="s">
        <v>27</v>
      </c>
      <c r="G63" s="607" t="s">
        <v>112</v>
      </c>
      <c r="H63" s="607"/>
      <c r="I63" s="607"/>
    </row>
    <row r="64" spans="1:9" ht="36.950000000000003" customHeight="1">
      <c r="A64" s="623" t="str">
        <f t="shared" si="2"/>
        <v>52.</v>
      </c>
      <c r="B64" s="624" t="s">
        <v>145</v>
      </c>
      <c r="C64" s="621" t="s">
        <v>138</v>
      </c>
      <c r="D64" s="622"/>
      <c r="E64" s="602"/>
      <c r="F64" s="607" t="s">
        <v>27</v>
      </c>
      <c r="G64" s="607" t="s">
        <v>112</v>
      </c>
      <c r="H64" s="607"/>
      <c r="I64" s="607"/>
    </row>
    <row r="65" spans="1:9" ht="36.950000000000003" customHeight="1">
      <c r="A65" s="623" t="str">
        <f t="shared" si="2"/>
        <v>53.</v>
      </c>
      <c r="B65" s="624" t="s">
        <v>147</v>
      </c>
      <c r="C65" s="621" t="s">
        <v>140</v>
      </c>
      <c r="D65" s="622"/>
      <c r="E65" s="602"/>
      <c r="F65" s="607" t="s">
        <v>27</v>
      </c>
      <c r="G65" s="607" t="s">
        <v>112</v>
      </c>
      <c r="H65" s="607"/>
      <c r="I65" s="607"/>
    </row>
    <row r="66" spans="1:9" ht="36.950000000000003" customHeight="1">
      <c r="A66" s="620" t="s">
        <v>141</v>
      </c>
      <c r="B66" s="620"/>
      <c r="C66" s="621"/>
      <c r="D66" s="622"/>
      <c r="E66" s="602"/>
      <c r="F66" s="607"/>
      <c r="G66" s="607" t="s">
        <v>142</v>
      </c>
      <c r="H66" s="607"/>
      <c r="I66" s="607"/>
    </row>
    <row r="67" spans="1:9" ht="36.950000000000003" customHeight="1">
      <c r="A67" s="623" t="str">
        <f t="shared" ref="A67:A82" si="3">B67</f>
        <v>54.</v>
      </c>
      <c r="B67" s="624" t="s">
        <v>149</v>
      </c>
      <c r="C67" s="621" t="s">
        <v>245</v>
      </c>
      <c r="D67" s="622"/>
      <c r="E67" s="602"/>
      <c r="F67" s="607" t="s">
        <v>27</v>
      </c>
      <c r="G67" s="607" t="s">
        <v>142</v>
      </c>
      <c r="H67" s="607"/>
      <c r="I67" s="607"/>
    </row>
    <row r="68" spans="1:9" ht="36.950000000000003" customHeight="1">
      <c r="A68" s="623" t="str">
        <f t="shared" si="3"/>
        <v>55.</v>
      </c>
      <c r="B68" s="624" t="s">
        <v>151</v>
      </c>
      <c r="C68" s="621" t="s">
        <v>246</v>
      </c>
      <c r="D68" s="622"/>
      <c r="E68" s="602"/>
      <c r="F68" s="607" t="s">
        <v>27</v>
      </c>
      <c r="G68" s="607" t="s">
        <v>142</v>
      </c>
      <c r="H68" s="607"/>
      <c r="I68" s="607"/>
    </row>
    <row r="69" spans="1:9" ht="36.950000000000003" customHeight="1">
      <c r="A69" s="623" t="str">
        <f t="shared" si="3"/>
        <v>56.</v>
      </c>
      <c r="B69" s="624" t="s">
        <v>153</v>
      </c>
      <c r="C69" s="621" t="s">
        <v>247</v>
      </c>
      <c r="D69" s="622"/>
      <c r="E69" s="602"/>
      <c r="F69" s="607" t="s">
        <v>27</v>
      </c>
      <c r="G69" s="607" t="s">
        <v>142</v>
      </c>
      <c r="H69" s="607"/>
      <c r="I69" s="607"/>
    </row>
    <row r="70" spans="1:9" ht="36.950000000000003" customHeight="1">
      <c r="A70" s="623" t="str">
        <f t="shared" si="3"/>
        <v>57.</v>
      </c>
      <c r="B70" s="624" t="s">
        <v>155</v>
      </c>
      <c r="C70" s="621" t="s">
        <v>248</v>
      </c>
      <c r="D70" s="622"/>
      <c r="E70" s="602"/>
      <c r="F70" s="607" t="s">
        <v>27</v>
      </c>
      <c r="G70" s="607" t="s">
        <v>142</v>
      </c>
      <c r="H70" s="607"/>
      <c r="I70" s="607"/>
    </row>
    <row r="71" spans="1:9" ht="36.950000000000003" customHeight="1">
      <c r="A71" s="623" t="str">
        <f t="shared" si="3"/>
        <v>58.</v>
      </c>
      <c r="B71" s="624" t="s">
        <v>157</v>
      </c>
      <c r="C71" s="621" t="s">
        <v>249</v>
      </c>
      <c r="D71" s="622"/>
      <c r="E71" s="602"/>
      <c r="F71" s="607" t="s">
        <v>27</v>
      </c>
      <c r="G71" s="607" t="s">
        <v>142</v>
      </c>
      <c r="H71" s="607"/>
      <c r="I71" s="607"/>
    </row>
    <row r="72" spans="1:9" ht="36.950000000000003" customHeight="1">
      <c r="A72" s="623" t="str">
        <f t="shared" si="3"/>
        <v>59.</v>
      </c>
      <c r="B72" s="624" t="s">
        <v>159</v>
      </c>
      <c r="C72" s="621" t="s">
        <v>250</v>
      </c>
      <c r="D72" s="622"/>
      <c r="E72" s="602"/>
      <c r="F72" s="607" t="s">
        <v>27</v>
      </c>
      <c r="G72" s="607" t="s">
        <v>142</v>
      </c>
      <c r="H72" s="607"/>
      <c r="I72" s="607"/>
    </row>
    <row r="73" spans="1:9" ht="36.950000000000003" customHeight="1">
      <c r="A73" s="623" t="str">
        <f t="shared" si="3"/>
        <v>60.</v>
      </c>
      <c r="B73" s="624" t="s">
        <v>161</v>
      </c>
      <c r="C73" s="621" t="s">
        <v>251</v>
      </c>
      <c r="D73" s="622"/>
      <c r="E73" s="602"/>
      <c r="F73" s="607" t="s">
        <v>27</v>
      </c>
      <c r="G73" s="607" t="s">
        <v>142</v>
      </c>
      <c r="H73" s="607"/>
      <c r="I73" s="607"/>
    </row>
    <row r="74" spans="1:9" ht="36.950000000000003" customHeight="1">
      <c r="A74" s="623" t="str">
        <f t="shared" si="3"/>
        <v>61.</v>
      </c>
      <c r="B74" s="624" t="s">
        <v>163</v>
      </c>
      <c r="C74" s="621" t="s">
        <v>252</v>
      </c>
      <c r="D74" s="622"/>
      <c r="E74" s="602"/>
      <c r="F74" s="607" t="s">
        <v>27</v>
      </c>
      <c r="G74" s="607" t="s">
        <v>142</v>
      </c>
      <c r="H74" s="607"/>
      <c r="I74" s="607"/>
    </row>
    <row r="75" spans="1:9" ht="36.950000000000003" customHeight="1">
      <c r="A75" s="623" t="str">
        <f t="shared" si="3"/>
        <v>62.</v>
      </c>
      <c r="B75" s="624" t="s">
        <v>165</v>
      </c>
      <c r="C75" s="621" t="s">
        <v>253</v>
      </c>
      <c r="D75" s="622"/>
      <c r="E75" s="602"/>
      <c r="F75" s="607" t="s">
        <v>27</v>
      </c>
      <c r="G75" s="607" t="s">
        <v>142</v>
      </c>
      <c r="H75" s="607"/>
      <c r="I75" s="607"/>
    </row>
    <row r="76" spans="1:9" ht="36.950000000000003" customHeight="1">
      <c r="A76" s="623" t="str">
        <f t="shared" si="3"/>
        <v>63.</v>
      </c>
      <c r="B76" s="624" t="s">
        <v>167</v>
      </c>
      <c r="C76" s="621" t="s">
        <v>254</v>
      </c>
      <c r="D76" s="622"/>
      <c r="E76" s="602"/>
      <c r="F76" s="607" t="s">
        <v>27</v>
      </c>
      <c r="G76" s="607" t="s">
        <v>142</v>
      </c>
      <c r="H76" s="607"/>
      <c r="I76" s="607"/>
    </row>
    <row r="77" spans="1:9" ht="36.950000000000003" customHeight="1">
      <c r="A77" s="623" t="str">
        <f t="shared" si="3"/>
        <v>64.</v>
      </c>
      <c r="B77" s="624" t="s">
        <v>169</v>
      </c>
      <c r="C77" s="621" t="s">
        <v>255</v>
      </c>
      <c r="D77" s="622"/>
      <c r="E77" s="602"/>
      <c r="F77" s="607" t="s">
        <v>27</v>
      </c>
      <c r="G77" s="607" t="s">
        <v>142</v>
      </c>
      <c r="H77" s="607"/>
      <c r="I77" s="607"/>
    </row>
    <row r="78" spans="1:9" ht="36.950000000000003" customHeight="1">
      <c r="A78" s="623" t="str">
        <f t="shared" si="3"/>
        <v>65.</v>
      </c>
      <c r="B78" s="624" t="s">
        <v>171</v>
      </c>
      <c r="C78" s="621" t="s">
        <v>256</v>
      </c>
      <c r="D78" s="622"/>
      <c r="E78" s="602"/>
      <c r="F78" s="607" t="s">
        <v>27</v>
      </c>
      <c r="G78" s="607" t="s">
        <v>142</v>
      </c>
      <c r="H78" s="607"/>
      <c r="I78" s="607"/>
    </row>
    <row r="79" spans="1:9" ht="36.950000000000003" customHeight="1">
      <c r="A79" s="623" t="str">
        <f t="shared" si="3"/>
        <v>66.</v>
      </c>
      <c r="B79" s="624" t="s">
        <v>173</v>
      </c>
      <c r="C79" s="621" t="s">
        <v>168</v>
      </c>
      <c r="D79" s="622"/>
      <c r="E79" s="602"/>
      <c r="F79" s="607" t="s">
        <v>27</v>
      </c>
      <c r="G79" s="607" t="s">
        <v>142</v>
      </c>
      <c r="H79" s="607"/>
      <c r="I79" s="607"/>
    </row>
    <row r="80" spans="1:9" ht="36.950000000000003" customHeight="1">
      <c r="A80" s="623" t="str">
        <f t="shared" si="3"/>
        <v>67.</v>
      </c>
      <c r="B80" s="624" t="s">
        <v>257</v>
      </c>
      <c r="C80" s="621" t="s">
        <v>170</v>
      </c>
      <c r="D80" s="622"/>
      <c r="E80" s="602"/>
      <c r="F80" s="607" t="s">
        <v>27</v>
      </c>
      <c r="G80" s="607" t="s">
        <v>142</v>
      </c>
      <c r="H80" s="607"/>
      <c r="I80" s="607"/>
    </row>
    <row r="81" spans="1:10" ht="36.950000000000003" customHeight="1">
      <c r="A81" s="623" t="str">
        <f t="shared" si="3"/>
        <v>68.</v>
      </c>
      <c r="B81" s="624" t="s">
        <v>176</v>
      </c>
      <c r="C81" s="621" t="s">
        <v>172</v>
      </c>
      <c r="D81" s="622"/>
      <c r="E81" s="602"/>
      <c r="F81" s="607" t="s">
        <v>27</v>
      </c>
      <c r="G81" s="607" t="s">
        <v>142</v>
      </c>
      <c r="H81" s="607"/>
      <c r="I81" s="607"/>
    </row>
    <row r="82" spans="1:10" ht="36.950000000000003" customHeight="1">
      <c r="A82" s="623" t="str">
        <f t="shared" si="3"/>
        <v>69.</v>
      </c>
      <c r="B82" s="624" t="s">
        <v>179</v>
      </c>
      <c r="C82" s="621" t="s">
        <v>174</v>
      </c>
      <c r="D82" s="622"/>
      <c r="E82" s="602"/>
      <c r="F82" s="607" t="s">
        <v>27</v>
      </c>
      <c r="G82" s="607" t="s">
        <v>142</v>
      </c>
      <c r="H82" s="607"/>
      <c r="I82" s="607"/>
    </row>
    <row r="83" spans="1:10" ht="36.950000000000003" customHeight="1">
      <c r="A83" s="620" t="s">
        <v>175</v>
      </c>
      <c r="B83" s="620"/>
      <c r="C83" s="621"/>
      <c r="D83" s="622"/>
      <c r="E83" s="602"/>
      <c r="F83" s="607" t="s">
        <v>27</v>
      </c>
      <c r="G83" s="607"/>
      <c r="H83" s="607"/>
      <c r="I83" s="607"/>
    </row>
    <row r="84" spans="1:10" ht="36.950000000000003" customHeight="1">
      <c r="A84" s="623" t="str">
        <f t="shared" ref="A84:A92" si="4">B84</f>
        <v>70.</v>
      </c>
      <c r="B84" s="624" t="s">
        <v>181</v>
      </c>
      <c r="C84" s="621" t="s">
        <v>218</v>
      </c>
      <c r="D84" s="622" t="s">
        <v>219</v>
      </c>
      <c r="E84" s="602"/>
      <c r="F84" s="607" t="s">
        <v>27</v>
      </c>
      <c r="G84" s="607" t="s">
        <v>178</v>
      </c>
      <c r="H84" s="607"/>
      <c r="I84" s="607"/>
      <c r="J84" s="594" t="s">
        <v>220</v>
      </c>
    </row>
    <row r="85" spans="1:10" ht="36.950000000000003" customHeight="1">
      <c r="A85" s="623" t="str">
        <f t="shared" si="4"/>
        <v>71.</v>
      </c>
      <c r="B85" s="624" t="s">
        <v>183</v>
      </c>
      <c r="C85" s="621" t="s">
        <v>221</v>
      </c>
      <c r="D85" s="622" t="s">
        <v>219</v>
      </c>
      <c r="E85" s="602"/>
      <c r="F85" s="607" t="s">
        <v>27</v>
      </c>
      <c r="G85" s="607" t="s">
        <v>178</v>
      </c>
      <c r="H85" s="607"/>
      <c r="I85" s="607"/>
      <c r="J85" s="594" t="s">
        <v>222</v>
      </c>
    </row>
    <row r="86" spans="1:10" ht="36.950000000000003" customHeight="1">
      <c r="A86" s="623" t="str">
        <f t="shared" si="4"/>
        <v>72.</v>
      </c>
      <c r="B86" s="624" t="s">
        <v>186</v>
      </c>
      <c r="C86" s="621" t="s">
        <v>258</v>
      </c>
      <c r="D86" s="622" t="s">
        <v>219</v>
      </c>
      <c r="E86" s="602"/>
      <c r="F86" s="607" t="s">
        <v>27</v>
      </c>
      <c r="G86" s="607" t="s">
        <v>178</v>
      </c>
      <c r="H86" s="607"/>
      <c r="I86" s="607"/>
      <c r="J86" s="594" t="s">
        <v>224</v>
      </c>
    </row>
    <row r="87" spans="1:10" ht="36.950000000000003" customHeight="1">
      <c r="A87" s="623" t="str">
        <f t="shared" si="4"/>
        <v>73.</v>
      </c>
      <c r="B87" s="624" t="s">
        <v>189</v>
      </c>
      <c r="C87" s="621" t="s">
        <v>259</v>
      </c>
      <c r="D87" s="622" t="s">
        <v>219</v>
      </c>
      <c r="E87" s="602"/>
      <c r="F87" s="607" t="s">
        <v>27</v>
      </c>
      <c r="G87" s="607" t="s">
        <v>178</v>
      </c>
      <c r="H87" s="607"/>
      <c r="I87" s="607"/>
      <c r="J87" s="594" t="s">
        <v>226</v>
      </c>
    </row>
    <row r="88" spans="1:10" ht="36.950000000000003" customHeight="1">
      <c r="A88" s="623" t="str">
        <f t="shared" si="4"/>
        <v>74.</v>
      </c>
      <c r="B88" s="624" t="s">
        <v>191</v>
      </c>
      <c r="C88" s="621" t="s">
        <v>227</v>
      </c>
      <c r="D88" s="622" t="s">
        <v>206</v>
      </c>
      <c r="E88" s="602"/>
      <c r="F88" s="607" t="s">
        <v>27</v>
      </c>
      <c r="G88" s="607" t="s">
        <v>178</v>
      </c>
      <c r="H88" s="607"/>
      <c r="I88" s="607"/>
    </row>
    <row r="89" spans="1:10" ht="36.950000000000003" customHeight="1">
      <c r="A89" s="623" t="str">
        <f t="shared" si="4"/>
        <v>75.</v>
      </c>
      <c r="B89" s="624" t="s">
        <v>193</v>
      </c>
      <c r="C89" s="621" t="s">
        <v>228</v>
      </c>
      <c r="D89" s="622" t="s">
        <v>206</v>
      </c>
      <c r="E89" s="602"/>
      <c r="F89" s="607" t="s">
        <v>27</v>
      </c>
      <c r="G89" s="607" t="s">
        <v>178</v>
      </c>
      <c r="H89" s="607"/>
      <c r="I89" s="607"/>
    </row>
    <row r="90" spans="1:10" ht="36.950000000000003" customHeight="1">
      <c r="A90" s="623" t="str">
        <f t="shared" si="4"/>
        <v>76.</v>
      </c>
      <c r="B90" s="624" t="s">
        <v>195</v>
      </c>
      <c r="C90" s="621" t="s">
        <v>260</v>
      </c>
      <c r="D90" s="622" t="s">
        <v>206</v>
      </c>
      <c r="E90" s="602"/>
      <c r="F90" s="607"/>
      <c r="G90" s="607"/>
      <c r="H90" s="607"/>
      <c r="I90" s="607"/>
    </row>
    <row r="91" spans="1:10" ht="36.950000000000003" customHeight="1">
      <c r="A91" s="639" t="str">
        <f t="shared" si="4"/>
        <v>77.</v>
      </c>
      <c r="B91" s="640" t="s">
        <v>197</v>
      </c>
      <c r="C91" s="641" t="s">
        <v>261</v>
      </c>
      <c r="D91" s="622" t="s">
        <v>206</v>
      </c>
      <c r="E91" s="642"/>
      <c r="F91" s="643"/>
      <c r="G91" s="643"/>
      <c r="H91" s="643"/>
      <c r="I91" s="643"/>
      <c r="J91" s="646" t="s">
        <v>262</v>
      </c>
    </row>
    <row r="92" spans="1:10" ht="36.950000000000003" customHeight="1">
      <c r="A92" s="639" t="str">
        <f t="shared" si="4"/>
        <v>78.</v>
      </c>
      <c r="B92" s="624" t="s">
        <v>263</v>
      </c>
      <c r="C92" s="641" t="s">
        <v>229</v>
      </c>
      <c r="D92" s="622" t="s">
        <v>206</v>
      </c>
      <c r="E92" s="602"/>
      <c r="F92" s="607" t="s">
        <v>27</v>
      </c>
      <c r="G92" s="607" t="s">
        <v>178</v>
      </c>
      <c r="H92" s="607"/>
      <c r="I92" s="607"/>
    </row>
    <row r="93" spans="1:10" ht="36.950000000000003" customHeight="1">
      <c r="A93" s="644" t="s">
        <v>185</v>
      </c>
      <c r="B93" s="620"/>
      <c r="C93" s="641"/>
      <c r="D93" s="622"/>
      <c r="E93" s="602"/>
      <c r="F93" s="607"/>
      <c r="G93" s="607"/>
      <c r="H93" s="607"/>
      <c r="I93" s="607"/>
      <c r="J93" s="594" t="s">
        <v>230</v>
      </c>
    </row>
    <row r="94" spans="1:10" ht="36.950000000000003" customHeight="1">
      <c r="A94" s="639" t="str">
        <f t="shared" ref="A94:A100" si="5">B94</f>
        <v>79.</v>
      </c>
      <c r="B94" s="624" t="s">
        <v>264</v>
      </c>
      <c r="C94" s="645" t="s">
        <v>265</v>
      </c>
      <c r="D94" s="637"/>
      <c r="E94" s="604"/>
      <c r="F94" s="607" t="s">
        <v>27</v>
      </c>
      <c r="G94" s="607" t="s">
        <v>188</v>
      </c>
      <c r="H94" s="607"/>
      <c r="I94" s="607"/>
      <c r="J94" s="594" t="s">
        <v>231</v>
      </c>
    </row>
    <row r="95" spans="1:10" ht="36.950000000000003" customHeight="1">
      <c r="A95" s="639" t="str">
        <f t="shared" si="5"/>
        <v>80.</v>
      </c>
      <c r="B95" s="624" t="s">
        <v>266</v>
      </c>
      <c r="C95" s="645" t="s">
        <v>267</v>
      </c>
      <c r="D95" s="637" t="s">
        <v>206</v>
      </c>
      <c r="E95" s="604" t="s">
        <v>268</v>
      </c>
      <c r="F95" s="607" t="s">
        <v>27</v>
      </c>
      <c r="G95" s="607" t="s">
        <v>188</v>
      </c>
      <c r="H95" s="607"/>
      <c r="I95" s="607"/>
    </row>
    <row r="96" spans="1:10" ht="36.950000000000003" customHeight="1">
      <c r="A96" s="639" t="str">
        <f t="shared" si="5"/>
        <v>81.</v>
      </c>
      <c r="B96" s="624" t="s">
        <v>269</v>
      </c>
      <c r="C96" s="645" t="s">
        <v>190</v>
      </c>
      <c r="D96" s="637"/>
      <c r="E96" s="604"/>
      <c r="F96" s="607"/>
      <c r="G96" s="607" t="s">
        <v>188</v>
      </c>
      <c r="H96" s="607"/>
      <c r="I96" s="607"/>
      <c r="J96" s="594" t="s">
        <v>232</v>
      </c>
    </row>
    <row r="97" spans="1:9" ht="36.950000000000003" customHeight="1">
      <c r="A97" s="639" t="str">
        <f t="shared" si="5"/>
        <v>82.</v>
      </c>
      <c r="B97" s="624" t="s">
        <v>270</v>
      </c>
      <c r="C97" s="641" t="s">
        <v>192</v>
      </c>
      <c r="D97" s="622"/>
      <c r="E97" s="602"/>
      <c r="F97" s="607" t="s">
        <v>27</v>
      </c>
      <c r="G97" s="607" t="s">
        <v>45</v>
      </c>
      <c r="H97" s="607"/>
      <c r="I97" s="607"/>
    </row>
    <row r="98" spans="1:9" ht="36.950000000000003" customHeight="1">
      <c r="A98" s="639" t="str">
        <f t="shared" si="5"/>
        <v>83.</v>
      </c>
      <c r="B98" s="624" t="s">
        <v>271</v>
      </c>
      <c r="C98" s="641" t="s">
        <v>194</v>
      </c>
      <c r="D98" s="622"/>
      <c r="E98" s="602"/>
      <c r="F98" s="607" t="s">
        <v>27</v>
      </c>
      <c r="G98" s="607" t="s">
        <v>45</v>
      </c>
      <c r="H98" s="607"/>
      <c r="I98" s="607"/>
    </row>
    <row r="99" spans="1:9" ht="36.950000000000003" customHeight="1">
      <c r="A99" s="639" t="str">
        <f t="shared" si="5"/>
        <v>84.</v>
      </c>
      <c r="B99" s="624" t="s">
        <v>272</v>
      </c>
      <c r="C99" s="641" t="s">
        <v>196</v>
      </c>
      <c r="D99" s="622"/>
      <c r="E99" s="602"/>
      <c r="F99" s="607" t="s">
        <v>27</v>
      </c>
      <c r="G99" s="607" t="s">
        <v>31</v>
      </c>
      <c r="H99" s="607"/>
      <c r="I99" s="607"/>
    </row>
    <row r="100" spans="1:9" ht="36.950000000000003" customHeight="1">
      <c r="A100" s="639" t="str">
        <f t="shared" si="5"/>
        <v>85.</v>
      </c>
      <c r="B100" s="624" t="s">
        <v>273</v>
      </c>
      <c r="C100" s="641" t="s">
        <v>198</v>
      </c>
      <c r="D100" s="622"/>
      <c r="E100" s="602"/>
      <c r="F100" s="607" t="s">
        <v>27</v>
      </c>
      <c r="G100" s="607" t="s">
        <v>178</v>
      </c>
      <c r="H100" s="607"/>
      <c r="I100" s="607"/>
    </row>
    <row r="101" spans="1:9" ht="36.950000000000003" customHeight="1">
      <c r="A101" s="620" t="s">
        <v>274</v>
      </c>
      <c r="B101" s="620"/>
      <c r="C101" s="621"/>
      <c r="D101" s="622"/>
      <c r="E101" s="602"/>
      <c r="F101" s="607"/>
      <c r="G101" s="607"/>
      <c r="H101" s="607"/>
      <c r="I101" s="607"/>
    </row>
    <row r="102" spans="1:9" ht="36.950000000000003" customHeight="1">
      <c r="A102" s="624"/>
      <c r="B102" s="624"/>
      <c r="C102" s="636" t="s">
        <v>275</v>
      </c>
      <c r="D102" s="637"/>
      <c r="E102" s="604"/>
      <c r="F102" s="607"/>
      <c r="G102" s="607" t="s">
        <v>201</v>
      </c>
      <c r="H102" s="607"/>
      <c r="I102" s="607"/>
    </row>
    <row r="103" spans="1:9" ht="36.950000000000003" customHeight="1">
      <c r="A103" s="624"/>
      <c r="B103" s="624"/>
      <c r="C103" s="636" t="s">
        <v>276</v>
      </c>
      <c r="D103" s="637"/>
      <c r="E103" s="604"/>
      <c r="F103" s="607"/>
      <c r="G103" s="607" t="s">
        <v>188</v>
      </c>
      <c r="H103" s="607"/>
      <c r="I103" s="607"/>
    </row>
  </sheetData>
  <mergeCells count="1">
    <mergeCell ref="A1:I1"/>
  </mergeCells>
  <phoneticPr fontId="3" type="noConversion"/>
  <printOptions horizontalCentered="1"/>
  <pageMargins left="0.75" right="0.55000000000000004" top="0.79" bottom="0.98" header="0.51" footer="0.51"/>
  <pageSetup paperSize="9" scale="47" fitToHeight="0" orientation="portrait" blackAndWhite="1" useFirstPageNumber="1" horizontalDpi="0" verticalDpi="0"/>
  <headerFooter alignWithMargins="0">
    <oddFooter>&amp;C第 &amp;P 页</oddFooter>
    <evenFooter>&amp;L—&amp;P—</evenFooter>
  </headerFooter>
</worksheet>
</file>

<file path=xl/worksheets/sheet40.xml><?xml version="1.0" encoding="utf-8"?>
<worksheet xmlns="http://schemas.openxmlformats.org/spreadsheetml/2006/main" xmlns:r="http://schemas.openxmlformats.org/officeDocument/2006/relationships">
  <sheetPr>
    <pageSetUpPr fitToPage="1"/>
  </sheetPr>
  <dimension ref="A1:F29"/>
  <sheetViews>
    <sheetView view="pageBreakPreview" workbookViewId="0">
      <selection activeCell="A2" sqref="A2:B2"/>
    </sheetView>
  </sheetViews>
  <sheetFormatPr defaultRowHeight="13.5"/>
  <cols>
    <col min="1" max="1" width="46.125" style="186" customWidth="1"/>
    <col min="2" max="2" width="20.375" style="186" customWidth="1"/>
    <col min="3" max="3" width="9" style="186"/>
    <col min="4" max="4" width="12.625" style="186" bestFit="1" customWidth="1"/>
    <col min="5" max="5" width="8.5" style="186" customWidth="1"/>
    <col min="6" max="6" width="12.625" style="186" bestFit="1" customWidth="1"/>
    <col min="7" max="235" width="9" style="186"/>
    <col min="236" max="236" width="39.75" style="186" customWidth="1"/>
    <col min="237" max="237" width="15.25" style="186" customWidth="1"/>
    <col min="238" max="239" width="12.875" style="186" customWidth="1"/>
    <col min="240" max="240" width="15" style="186" customWidth="1"/>
    <col min="241" max="16384" width="9" style="186"/>
  </cols>
  <sheetData>
    <row r="1" spans="1:6" ht="14.25">
      <c r="B1" s="187" t="s">
        <v>1749</v>
      </c>
    </row>
    <row r="2" spans="1:6" ht="22.5">
      <c r="A2" s="740" t="s">
        <v>1750</v>
      </c>
      <c r="B2" s="740"/>
    </row>
    <row r="3" spans="1:6">
      <c r="B3" s="188" t="s">
        <v>1645</v>
      </c>
    </row>
    <row r="4" spans="1:6" ht="43.5" customHeight="1">
      <c r="A4" s="201" t="s">
        <v>1751</v>
      </c>
      <c r="B4" s="190" t="s">
        <v>532</v>
      </c>
    </row>
    <row r="5" spans="1:6" ht="24" customHeight="1">
      <c r="A5" s="202" t="s">
        <v>1752</v>
      </c>
      <c r="B5" s="193"/>
      <c r="D5" s="203"/>
      <c r="E5" s="191"/>
      <c r="F5" s="204"/>
    </row>
    <row r="6" spans="1:6" ht="24" customHeight="1">
      <c r="A6" s="202" t="s">
        <v>1753</v>
      </c>
      <c r="B6" s="193"/>
      <c r="E6" s="191"/>
      <c r="F6" s="204"/>
    </row>
    <row r="7" spans="1:6" ht="24" customHeight="1">
      <c r="A7" s="202" t="s">
        <v>1754</v>
      </c>
      <c r="B7" s="193"/>
      <c r="E7" s="191"/>
      <c r="F7" s="204"/>
    </row>
    <row r="8" spans="1:6" ht="24" customHeight="1">
      <c r="A8" s="202" t="s">
        <v>1755</v>
      </c>
      <c r="B8" s="193"/>
      <c r="E8" s="191"/>
      <c r="F8" s="204"/>
    </row>
    <row r="9" spans="1:6" ht="24" customHeight="1">
      <c r="A9" s="202" t="s">
        <v>1756</v>
      </c>
      <c r="B9" s="193"/>
      <c r="E9" s="191"/>
      <c r="F9" s="204"/>
    </row>
    <row r="10" spans="1:6" ht="24" customHeight="1">
      <c r="A10" s="202" t="s">
        <v>1757</v>
      </c>
      <c r="B10" s="193"/>
      <c r="E10" s="191"/>
      <c r="F10" s="204"/>
    </row>
    <row r="11" spans="1:6" ht="24" customHeight="1">
      <c r="A11" s="202" t="s">
        <v>1758</v>
      </c>
      <c r="B11" s="193"/>
      <c r="E11" s="191"/>
      <c r="F11" s="204"/>
    </row>
    <row r="12" spans="1:6" ht="24" customHeight="1">
      <c r="A12" s="202" t="s">
        <v>1759</v>
      </c>
      <c r="B12" s="193"/>
      <c r="E12" s="191"/>
      <c r="F12" s="204"/>
    </row>
    <row r="13" spans="1:6" ht="24" customHeight="1">
      <c r="A13" s="202" t="s">
        <v>1760</v>
      </c>
      <c r="B13" s="193"/>
      <c r="E13" s="191"/>
      <c r="F13" s="204"/>
    </row>
    <row r="14" spans="1:6" ht="24" customHeight="1">
      <c r="A14" s="202" t="s">
        <v>1761</v>
      </c>
      <c r="B14" s="193"/>
      <c r="E14" s="191"/>
      <c r="F14" s="204"/>
    </row>
    <row r="15" spans="1:6" ht="24" customHeight="1">
      <c r="A15" s="205" t="s">
        <v>1762</v>
      </c>
      <c r="B15" s="193"/>
      <c r="E15" s="191"/>
      <c r="F15" s="204"/>
    </row>
    <row r="16" spans="1:6" ht="24" customHeight="1">
      <c r="A16" s="202" t="s">
        <v>1763</v>
      </c>
      <c r="B16" s="193"/>
      <c r="E16" s="191"/>
      <c r="F16" s="204"/>
    </row>
    <row r="17" spans="1:6" ht="24" customHeight="1">
      <c r="A17" s="205" t="s">
        <v>1764</v>
      </c>
      <c r="B17" s="193"/>
      <c r="E17" s="191"/>
      <c r="F17" s="204"/>
    </row>
    <row r="18" spans="1:6" ht="24" customHeight="1">
      <c r="A18" s="202" t="s">
        <v>1755</v>
      </c>
      <c r="B18" s="193"/>
      <c r="E18" s="191"/>
      <c r="F18" s="204"/>
    </row>
    <row r="19" spans="1:6" ht="24" customHeight="1">
      <c r="A19" s="205" t="s">
        <v>1765</v>
      </c>
      <c r="B19" s="193"/>
      <c r="E19" s="191"/>
      <c r="F19" s="204"/>
    </row>
    <row r="20" spans="1:6" ht="24" customHeight="1">
      <c r="A20" s="202" t="s">
        <v>1759</v>
      </c>
      <c r="B20" s="193"/>
      <c r="E20" s="191"/>
      <c r="F20" s="204"/>
    </row>
    <row r="21" spans="1:6" ht="24" customHeight="1">
      <c r="A21" s="205" t="s">
        <v>1766</v>
      </c>
      <c r="B21" s="193"/>
      <c r="E21" s="191"/>
      <c r="F21" s="204"/>
    </row>
    <row r="22" spans="1:6" ht="24" customHeight="1">
      <c r="A22" s="206" t="s">
        <v>1755</v>
      </c>
      <c r="B22" s="207"/>
      <c r="E22" s="191"/>
      <c r="F22" s="204"/>
    </row>
    <row r="23" spans="1:6" ht="20.100000000000001" customHeight="1">
      <c r="A23" s="186" t="s">
        <v>337</v>
      </c>
    </row>
    <row r="29" spans="1:6">
      <c r="A29" s="186" t="s">
        <v>1711</v>
      </c>
    </row>
  </sheetData>
  <mergeCells count="1">
    <mergeCell ref="A2:B2"/>
  </mergeCells>
  <phoneticPr fontId="3" type="noConversion"/>
  <printOptions horizontalCentered="1"/>
  <pageMargins left="0.75" right="0.55000000000000004" top="0.79" bottom="0.98" header="0.51" footer="0.51"/>
  <pageSetup paperSize="9" fitToHeight="0" orientation="portrait" blackAndWhite="1" r:id="rId1"/>
  <headerFooter alignWithMargins="0">
    <evenFooter>&amp;L—&amp;P—</evenFooter>
  </headerFooter>
</worksheet>
</file>

<file path=xl/worksheets/sheet41.xml><?xml version="1.0" encoding="utf-8"?>
<worksheet xmlns="http://schemas.openxmlformats.org/spreadsheetml/2006/main" xmlns:r="http://schemas.openxmlformats.org/officeDocument/2006/relationships">
  <sheetPr>
    <pageSetUpPr fitToPage="1"/>
  </sheetPr>
  <dimension ref="A1:E41"/>
  <sheetViews>
    <sheetView view="pageBreakPreview" workbookViewId="0">
      <selection activeCell="B5" sqref="B5"/>
    </sheetView>
  </sheetViews>
  <sheetFormatPr defaultRowHeight="13.5"/>
  <cols>
    <col min="1" max="1" width="46.875" style="186" customWidth="1"/>
    <col min="2" max="2" width="28.5" style="186" customWidth="1"/>
    <col min="3" max="4" width="9" style="186"/>
    <col min="5" max="5" width="8.5" style="186" customWidth="1"/>
    <col min="6" max="231" width="9" style="186"/>
    <col min="232" max="232" width="39.625" style="186" customWidth="1"/>
    <col min="233" max="235" width="15.25" style="186" customWidth="1"/>
    <col min="236" max="236" width="15" style="186" customWidth="1"/>
    <col min="237" max="16384" width="9" style="186"/>
  </cols>
  <sheetData>
    <row r="1" spans="1:5" ht="14.25">
      <c r="B1" s="187" t="s">
        <v>1767</v>
      </c>
    </row>
    <row r="2" spans="1:5" ht="22.5">
      <c r="A2" s="740" t="s">
        <v>3222</v>
      </c>
      <c r="B2" s="740"/>
    </row>
    <row r="3" spans="1:5" ht="20.25" customHeight="1">
      <c r="B3" s="188" t="s">
        <v>1645</v>
      </c>
    </row>
    <row r="4" spans="1:5" ht="21" customHeight="1">
      <c r="A4" s="189" t="s">
        <v>1735</v>
      </c>
      <c r="B4" s="190" t="s">
        <v>532</v>
      </c>
      <c r="C4" s="191"/>
    </row>
    <row r="5" spans="1:5" ht="21" customHeight="1">
      <c r="A5" s="670" t="s">
        <v>3181</v>
      </c>
      <c r="B5" s="200">
        <f>SUM(B9,B13,B17,B21,B25,B29,B33,B37)</f>
        <v>39460</v>
      </c>
      <c r="C5" s="194"/>
      <c r="D5" s="195"/>
      <c r="E5" s="195"/>
    </row>
    <row r="6" spans="1:5" ht="21" customHeight="1">
      <c r="A6" s="192" t="s">
        <v>1737</v>
      </c>
      <c r="B6" s="200">
        <f>SUM(B10,B14,B18,B22,B26,B30,B34,B38)</f>
        <v>0</v>
      </c>
      <c r="C6" s="194"/>
      <c r="D6" s="195"/>
      <c r="E6" s="195"/>
    </row>
    <row r="7" spans="1:5" ht="21" customHeight="1">
      <c r="A7" s="192" t="s">
        <v>1738</v>
      </c>
      <c r="B7" s="200">
        <f>SUM(B11,B15,B19,B23,B27,B31,B35,B39)</f>
        <v>0</v>
      </c>
      <c r="C7" s="194"/>
      <c r="D7" s="195"/>
      <c r="E7" s="195"/>
    </row>
    <row r="8" spans="1:5" ht="21" customHeight="1">
      <c r="A8" s="192" t="s">
        <v>1739</v>
      </c>
      <c r="B8" s="200">
        <f>SUM(B12,B16,B20,B24,B28,B32,B36,B40)</f>
        <v>0</v>
      </c>
      <c r="C8" s="194"/>
      <c r="D8" s="195"/>
      <c r="E8" s="195"/>
    </row>
    <row r="9" spans="1:5" ht="21" customHeight="1">
      <c r="A9" s="192" t="s">
        <v>1740</v>
      </c>
      <c r="B9" s="193"/>
      <c r="C9" s="191"/>
    </row>
    <row r="10" spans="1:5" ht="21" customHeight="1">
      <c r="A10" s="192" t="s">
        <v>1737</v>
      </c>
      <c r="B10" s="193"/>
      <c r="C10" s="191"/>
    </row>
    <row r="11" spans="1:5" ht="21" customHeight="1">
      <c r="A11" s="192" t="s">
        <v>1738</v>
      </c>
      <c r="B11" s="193"/>
      <c r="C11" s="191"/>
    </row>
    <row r="12" spans="1:5" ht="21" customHeight="1">
      <c r="A12" s="192" t="s">
        <v>1741</v>
      </c>
      <c r="B12" s="193"/>
      <c r="C12" s="191"/>
    </row>
    <row r="13" spans="1:5" ht="21" customHeight="1">
      <c r="A13" s="192" t="s">
        <v>1742</v>
      </c>
      <c r="B13" s="193"/>
      <c r="C13" s="191"/>
    </row>
    <row r="14" spans="1:5" ht="21" customHeight="1">
      <c r="A14" s="192" t="s">
        <v>1737</v>
      </c>
      <c r="B14" s="193"/>
      <c r="C14" s="191"/>
    </row>
    <row r="15" spans="1:5" ht="21" customHeight="1">
      <c r="A15" s="192" t="s">
        <v>1738</v>
      </c>
      <c r="B15" s="193"/>
      <c r="C15" s="191"/>
    </row>
    <row r="16" spans="1:5" ht="21" customHeight="1">
      <c r="A16" s="192" t="s">
        <v>1739</v>
      </c>
      <c r="B16" s="193"/>
      <c r="C16" s="191"/>
    </row>
    <row r="17" spans="1:3" ht="21" customHeight="1">
      <c r="A17" s="192" t="s">
        <v>1743</v>
      </c>
      <c r="B17" s="193"/>
      <c r="C17" s="191"/>
    </row>
    <row r="18" spans="1:3" ht="21" customHeight="1">
      <c r="A18" s="192" t="s">
        <v>1737</v>
      </c>
      <c r="B18" s="193"/>
      <c r="C18" s="191"/>
    </row>
    <row r="19" spans="1:3" ht="21" customHeight="1">
      <c r="A19" s="192" t="s">
        <v>1738</v>
      </c>
      <c r="B19" s="193"/>
      <c r="C19" s="191"/>
    </row>
    <row r="20" spans="1:3" ht="21" customHeight="1">
      <c r="A20" s="192" t="s">
        <v>1739</v>
      </c>
      <c r="B20" s="193"/>
      <c r="C20" s="191"/>
    </row>
    <row r="21" spans="1:3" ht="21" customHeight="1">
      <c r="A21" s="192" t="s">
        <v>1744</v>
      </c>
      <c r="B21" s="193"/>
      <c r="C21" s="191"/>
    </row>
    <row r="22" spans="1:3" ht="21" customHeight="1">
      <c r="A22" s="192" t="s">
        <v>1737</v>
      </c>
      <c r="B22" s="193"/>
      <c r="C22" s="191"/>
    </row>
    <row r="23" spans="1:3" ht="21" customHeight="1">
      <c r="A23" s="192" t="s">
        <v>1738</v>
      </c>
      <c r="B23" s="193"/>
      <c r="C23" s="191"/>
    </row>
    <row r="24" spans="1:3" ht="21" customHeight="1">
      <c r="A24" s="192" t="s">
        <v>1739</v>
      </c>
      <c r="B24" s="193"/>
      <c r="C24" s="191"/>
    </row>
    <row r="25" spans="1:3" ht="21" customHeight="1">
      <c r="A25" s="196" t="s">
        <v>1745</v>
      </c>
      <c r="B25" s="193"/>
      <c r="C25" s="191"/>
    </row>
    <row r="26" spans="1:3" ht="21" customHeight="1">
      <c r="A26" s="192" t="s">
        <v>1737</v>
      </c>
      <c r="B26" s="193"/>
      <c r="C26" s="191"/>
    </row>
    <row r="27" spans="1:3" ht="21" customHeight="1">
      <c r="A27" s="192" t="s">
        <v>1738</v>
      </c>
      <c r="B27" s="193"/>
      <c r="C27" s="191"/>
    </row>
    <row r="28" spans="1:3" ht="21" customHeight="1">
      <c r="A28" s="192" t="s">
        <v>1739</v>
      </c>
      <c r="B28" s="193"/>
      <c r="C28" s="191"/>
    </row>
    <row r="29" spans="1:3" ht="21" customHeight="1">
      <c r="A29" s="196" t="s">
        <v>1746</v>
      </c>
      <c r="B29" s="193">
        <v>12000</v>
      </c>
      <c r="C29" s="191"/>
    </row>
    <row r="30" spans="1:3" ht="21" customHeight="1">
      <c r="A30" s="192" t="s">
        <v>1737</v>
      </c>
      <c r="B30" s="193"/>
      <c r="C30" s="191"/>
    </row>
    <row r="31" spans="1:3" ht="21" customHeight="1">
      <c r="A31" s="192" t="s">
        <v>1738</v>
      </c>
      <c r="B31" s="193"/>
      <c r="C31" s="191"/>
    </row>
    <row r="32" spans="1:3" ht="21" customHeight="1">
      <c r="A32" s="192" t="s">
        <v>1739</v>
      </c>
      <c r="B32" s="193"/>
      <c r="C32" s="191"/>
    </row>
    <row r="33" spans="1:3" ht="21" customHeight="1">
      <c r="A33" s="196" t="s">
        <v>1747</v>
      </c>
      <c r="B33" s="193">
        <v>27460</v>
      </c>
      <c r="C33" s="191"/>
    </row>
    <row r="34" spans="1:3" ht="21" customHeight="1">
      <c r="A34" s="192" t="s">
        <v>1737</v>
      </c>
      <c r="B34" s="193"/>
      <c r="C34" s="191"/>
    </row>
    <row r="35" spans="1:3" ht="21" customHeight="1">
      <c r="A35" s="192" t="s">
        <v>1738</v>
      </c>
      <c r="B35" s="193"/>
      <c r="C35" s="191"/>
    </row>
    <row r="36" spans="1:3" ht="21" customHeight="1">
      <c r="A36" s="192" t="s">
        <v>1739</v>
      </c>
      <c r="B36" s="193"/>
      <c r="C36" s="191"/>
    </row>
    <row r="37" spans="1:3" ht="21" customHeight="1">
      <c r="A37" s="196" t="s">
        <v>1748</v>
      </c>
      <c r="B37" s="193"/>
      <c r="C37" s="191"/>
    </row>
    <row r="38" spans="1:3" ht="21" customHeight="1">
      <c r="A38" s="192" t="s">
        <v>1737</v>
      </c>
      <c r="B38" s="193"/>
      <c r="C38" s="191"/>
    </row>
    <row r="39" spans="1:3" ht="21" customHeight="1">
      <c r="A39" s="192" t="s">
        <v>1738</v>
      </c>
      <c r="B39" s="193"/>
      <c r="C39" s="191"/>
    </row>
    <row r="40" spans="1:3" ht="21" customHeight="1">
      <c r="A40" s="198" t="s">
        <v>1739</v>
      </c>
      <c r="B40" s="199"/>
      <c r="C40" s="191"/>
    </row>
    <row r="41" spans="1:3" ht="21" customHeight="1">
      <c r="A41" s="741" t="s">
        <v>1768</v>
      </c>
      <c r="B41" s="741"/>
    </row>
  </sheetData>
  <mergeCells count="2">
    <mergeCell ref="A2:B2"/>
    <mergeCell ref="A41:B41"/>
  </mergeCells>
  <phoneticPr fontId="3" type="noConversion"/>
  <printOptions horizontalCentered="1"/>
  <pageMargins left="0.75" right="0.55000000000000004" top="0.79" bottom="0.98" header="0.51" footer="0.51"/>
  <pageSetup paperSize="9" fitToHeight="0" orientation="portrait" blackAndWhite="1" r:id="rId1"/>
  <headerFooter alignWithMargins="0">
    <evenFooter>&amp;L—&amp;P—</evenFooter>
  </headerFooter>
</worksheet>
</file>

<file path=xl/worksheets/sheet42.xml><?xml version="1.0" encoding="utf-8"?>
<worksheet xmlns="http://schemas.openxmlformats.org/spreadsheetml/2006/main" xmlns:r="http://schemas.openxmlformats.org/officeDocument/2006/relationships">
  <sheetPr>
    <pageSetUpPr fitToPage="1"/>
  </sheetPr>
  <dimension ref="A1:E50"/>
  <sheetViews>
    <sheetView view="pageBreakPreview" workbookViewId="0">
      <selection activeCell="D12" sqref="D12"/>
    </sheetView>
  </sheetViews>
  <sheetFormatPr defaultRowHeight="13.5"/>
  <cols>
    <col min="1" max="1" width="51.75" style="186" customWidth="1"/>
    <col min="2" max="2" width="27.75" style="186" customWidth="1"/>
    <col min="3" max="3" width="9" style="186"/>
    <col min="4" max="4" width="13.75" style="186" bestFit="1" customWidth="1"/>
    <col min="5" max="5" width="8.5" style="186" customWidth="1"/>
    <col min="6" max="242" width="9" style="186"/>
    <col min="243" max="243" width="39.375" style="186" customWidth="1"/>
    <col min="244" max="244" width="15.25" style="186" customWidth="1"/>
    <col min="245" max="246" width="12.875" style="186" customWidth="1"/>
    <col min="247" max="247" width="15" style="186" customWidth="1"/>
    <col min="248" max="16384" width="9" style="186"/>
  </cols>
  <sheetData>
    <row r="1" spans="1:5" ht="14.25">
      <c r="B1" s="187" t="s">
        <v>1769</v>
      </c>
    </row>
    <row r="2" spans="1:5" ht="22.5">
      <c r="A2" s="740" t="s">
        <v>3223</v>
      </c>
      <c r="B2" s="740"/>
    </row>
    <row r="3" spans="1:5">
      <c r="B3" s="188" t="s">
        <v>1645</v>
      </c>
    </row>
    <row r="4" spans="1:5" ht="21.95" customHeight="1">
      <c r="A4" s="189" t="s">
        <v>1751</v>
      </c>
      <c r="B4" s="190" t="s">
        <v>532</v>
      </c>
      <c r="C4" s="191"/>
    </row>
    <row r="5" spans="1:5" ht="21.95" customHeight="1">
      <c r="A5" s="670" t="s">
        <v>3182</v>
      </c>
      <c r="B5" s="193">
        <f>SUM(B7,B13,B20,B25,B30,B35,B41,B46)</f>
        <v>36240</v>
      </c>
      <c r="C5" s="194"/>
      <c r="D5" s="195"/>
      <c r="E5" s="195"/>
    </row>
    <row r="6" spans="1:5" ht="21.95" customHeight="1">
      <c r="A6" s="192" t="s">
        <v>1753</v>
      </c>
      <c r="B6" s="193"/>
      <c r="C6" s="194"/>
      <c r="D6" s="195"/>
      <c r="E6" s="195"/>
    </row>
    <row r="7" spans="1:5" ht="21.95" customHeight="1">
      <c r="A7" s="192" t="s">
        <v>1754</v>
      </c>
      <c r="B7" s="193"/>
      <c r="C7" s="191"/>
    </row>
    <row r="8" spans="1:5" ht="21.95" customHeight="1">
      <c r="A8" s="192" t="s">
        <v>1770</v>
      </c>
      <c r="B8" s="193"/>
      <c r="C8" s="191"/>
    </row>
    <row r="9" spans="1:5" ht="21.95" customHeight="1">
      <c r="A9" s="192" t="s">
        <v>1771</v>
      </c>
      <c r="B9" s="193"/>
      <c r="C9" s="191"/>
    </row>
    <row r="10" spans="1:5" ht="21.95" customHeight="1">
      <c r="A10" s="192" t="s">
        <v>1772</v>
      </c>
      <c r="B10" s="193"/>
      <c r="C10" s="191"/>
    </row>
    <row r="11" spans="1:5" ht="21.95" customHeight="1">
      <c r="A11" s="192" t="s">
        <v>1773</v>
      </c>
      <c r="B11" s="193"/>
      <c r="C11" s="191"/>
    </row>
    <row r="12" spans="1:5" ht="21.95" customHeight="1">
      <c r="A12" s="192" t="s">
        <v>1774</v>
      </c>
      <c r="B12" s="193"/>
      <c r="C12" s="191"/>
    </row>
    <row r="13" spans="1:5" ht="21.95" customHeight="1">
      <c r="A13" s="192" t="s">
        <v>1756</v>
      </c>
      <c r="B13" s="193"/>
      <c r="C13" s="191"/>
    </row>
    <row r="14" spans="1:5" ht="21.95" customHeight="1">
      <c r="A14" s="192" t="s">
        <v>1775</v>
      </c>
      <c r="B14" s="193"/>
      <c r="C14" s="191"/>
    </row>
    <row r="15" spans="1:5" ht="21.95" customHeight="1">
      <c r="A15" s="196" t="s">
        <v>1776</v>
      </c>
      <c r="B15" s="193"/>
      <c r="C15" s="191"/>
    </row>
    <row r="16" spans="1:5" ht="21.95" customHeight="1">
      <c r="A16" s="192" t="s">
        <v>1777</v>
      </c>
      <c r="B16" s="193"/>
      <c r="C16" s="191"/>
    </row>
    <row r="17" spans="1:3" ht="21.95" customHeight="1">
      <c r="A17" s="196" t="s">
        <v>1773</v>
      </c>
      <c r="B17" s="197"/>
      <c r="C17" s="191"/>
    </row>
    <row r="18" spans="1:3" ht="21.95" customHeight="1">
      <c r="A18" s="192" t="s">
        <v>1778</v>
      </c>
      <c r="B18" s="197"/>
      <c r="C18" s="191"/>
    </row>
    <row r="19" spans="1:3" ht="21.95" customHeight="1">
      <c r="A19" s="196" t="s">
        <v>1779</v>
      </c>
      <c r="B19" s="193"/>
      <c r="C19" s="191"/>
    </row>
    <row r="20" spans="1:3" ht="21.95" customHeight="1">
      <c r="A20" s="192" t="s">
        <v>1758</v>
      </c>
      <c r="B20" s="197"/>
      <c r="C20" s="191"/>
    </row>
    <row r="21" spans="1:3" ht="21.95" customHeight="1">
      <c r="A21" s="196" t="s">
        <v>1780</v>
      </c>
      <c r="B21" s="193"/>
      <c r="C21" s="191"/>
    </row>
    <row r="22" spans="1:3" ht="21.95" customHeight="1">
      <c r="A22" s="192" t="s">
        <v>1781</v>
      </c>
      <c r="B22" s="193"/>
      <c r="C22" s="191"/>
    </row>
    <row r="23" spans="1:3" ht="21.95" customHeight="1">
      <c r="A23" s="192" t="s">
        <v>1782</v>
      </c>
      <c r="B23" s="193"/>
      <c r="C23" s="191"/>
    </row>
    <row r="24" spans="1:3" ht="21.95" customHeight="1">
      <c r="A24" s="192" t="s">
        <v>1783</v>
      </c>
      <c r="B24" s="193"/>
      <c r="C24" s="191"/>
    </row>
    <row r="25" spans="1:3" ht="21.95" customHeight="1">
      <c r="A25" s="192" t="s">
        <v>1760</v>
      </c>
      <c r="B25" s="193"/>
      <c r="C25" s="191"/>
    </row>
    <row r="26" spans="1:3" ht="21.95" customHeight="1">
      <c r="A26" s="192" t="s">
        <v>1784</v>
      </c>
      <c r="B26" s="193"/>
      <c r="C26" s="191"/>
    </row>
    <row r="27" spans="1:3" ht="21.95" customHeight="1">
      <c r="A27" s="192" t="s">
        <v>1785</v>
      </c>
      <c r="B27" s="193"/>
      <c r="C27" s="191"/>
    </row>
    <row r="28" spans="1:3" ht="21.95" customHeight="1">
      <c r="A28" s="192" t="s">
        <v>1786</v>
      </c>
      <c r="B28" s="193"/>
      <c r="C28" s="191"/>
    </row>
    <row r="29" spans="1:3" ht="21.95" customHeight="1">
      <c r="A29" s="192" t="s">
        <v>1787</v>
      </c>
      <c r="B29" s="193"/>
      <c r="C29" s="191"/>
    </row>
    <row r="30" spans="1:3" ht="21.95" customHeight="1">
      <c r="A30" s="192" t="s">
        <v>1762</v>
      </c>
      <c r="B30" s="193"/>
      <c r="C30" s="191"/>
    </row>
    <row r="31" spans="1:3" ht="21.95" customHeight="1">
      <c r="A31" s="192" t="s">
        <v>1788</v>
      </c>
      <c r="B31" s="193"/>
      <c r="C31" s="191"/>
    </row>
    <row r="32" spans="1:3" ht="21.95" customHeight="1">
      <c r="A32" s="192" t="s">
        <v>1789</v>
      </c>
      <c r="B32" s="193"/>
      <c r="C32" s="191"/>
    </row>
    <row r="33" spans="1:3" ht="21.95" customHeight="1">
      <c r="A33" s="192" t="s">
        <v>1790</v>
      </c>
      <c r="B33" s="193"/>
      <c r="C33" s="191"/>
    </row>
    <row r="34" spans="1:3" ht="21.95" customHeight="1">
      <c r="A34" s="192" t="s">
        <v>1791</v>
      </c>
      <c r="B34" s="193"/>
      <c r="C34" s="191"/>
    </row>
    <row r="35" spans="1:3" ht="21.95" customHeight="1">
      <c r="A35" s="192" t="s">
        <v>1764</v>
      </c>
      <c r="B35" s="193">
        <v>11240</v>
      </c>
      <c r="C35" s="191"/>
    </row>
    <row r="36" spans="1:3" ht="21.95" customHeight="1">
      <c r="A36" s="192" t="s">
        <v>1792</v>
      </c>
      <c r="B36" s="193"/>
      <c r="C36" s="191"/>
    </row>
    <row r="37" spans="1:3" ht="21.95" customHeight="1">
      <c r="A37" s="192" t="s">
        <v>1793</v>
      </c>
      <c r="B37" s="193"/>
      <c r="C37" s="191"/>
    </row>
    <row r="38" spans="1:3" ht="21.95" customHeight="1">
      <c r="A38" s="192" t="s">
        <v>1794</v>
      </c>
      <c r="B38" s="193"/>
      <c r="C38" s="191"/>
    </row>
    <row r="39" spans="1:3" ht="21.95" customHeight="1">
      <c r="A39" s="192" t="s">
        <v>1795</v>
      </c>
      <c r="B39" s="193"/>
      <c r="C39" s="191"/>
    </row>
    <row r="40" spans="1:3" ht="21.95" customHeight="1">
      <c r="A40" s="192" t="s">
        <v>1796</v>
      </c>
      <c r="B40" s="193"/>
      <c r="C40" s="191"/>
    </row>
    <row r="41" spans="1:3" ht="21.95" customHeight="1">
      <c r="A41" s="192" t="s">
        <v>1765</v>
      </c>
      <c r="B41" s="193">
        <v>25000</v>
      </c>
      <c r="C41" s="191"/>
    </row>
    <row r="42" spans="1:3" ht="21.95" customHeight="1">
      <c r="A42" s="192" t="s">
        <v>1780</v>
      </c>
      <c r="B42" s="193"/>
      <c r="C42" s="191"/>
    </row>
    <row r="43" spans="1:3" ht="21.95" customHeight="1">
      <c r="A43" s="192" t="s">
        <v>1797</v>
      </c>
      <c r="B43" s="193"/>
      <c r="C43" s="191"/>
    </row>
    <row r="44" spans="1:3" ht="21.95" customHeight="1">
      <c r="A44" s="192" t="s">
        <v>1798</v>
      </c>
      <c r="B44" s="193"/>
      <c r="C44" s="191"/>
    </row>
    <row r="45" spans="1:3" ht="21.95" customHeight="1">
      <c r="A45" s="192" t="s">
        <v>1799</v>
      </c>
      <c r="B45" s="193"/>
      <c r="C45" s="191"/>
    </row>
    <row r="46" spans="1:3" ht="21.95" customHeight="1">
      <c r="A46" s="192" t="s">
        <v>1766</v>
      </c>
      <c r="B46" s="193"/>
      <c r="C46" s="191"/>
    </row>
    <row r="47" spans="1:3" ht="21.95" customHeight="1">
      <c r="A47" s="192" t="s">
        <v>1770</v>
      </c>
      <c r="B47" s="193"/>
      <c r="C47" s="191"/>
    </row>
    <row r="48" spans="1:3" ht="21.95" customHeight="1">
      <c r="A48" s="192" t="s">
        <v>1800</v>
      </c>
      <c r="B48" s="193"/>
      <c r="C48" s="191"/>
    </row>
    <row r="49" spans="1:3" ht="21.95" customHeight="1">
      <c r="A49" s="198" t="s">
        <v>1801</v>
      </c>
      <c r="B49" s="199"/>
      <c r="C49" s="191"/>
    </row>
    <row r="50" spans="1:3" ht="21" customHeight="1">
      <c r="A50" s="741" t="s">
        <v>1768</v>
      </c>
      <c r="B50" s="741"/>
    </row>
  </sheetData>
  <mergeCells count="2">
    <mergeCell ref="A2:B2"/>
    <mergeCell ref="A50:B50"/>
  </mergeCells>
  <phoneticPr fontId="3" type="noConversion"/>
  <printOptions horizontalCentered="1"/>
  <pageMargins left="0.75" right="0.55000000000000004" top="0.79" bottom="0.98" header="0.51" footer="0.51"/>
  <pageSetup paperSize="9" fitToHeight="0" orientation="portrait" blackAndWhite="1" r:id="rId1"/>
  <headerFooter alignWithMargins="0">
    <evenFooter>&amp;L—&amp;P—</evenFooter>
  </headerFooter>
</worksheet>
</file>

<file path=xl/worksheets/sheet43.xml><?xml version="1.0" encoding="utf-8"?>
<worksheet xmlns="http://schemas.openxmlformats.org/spreadsheetml/2006/main" xmlns:r="http://schemas.openxmlformats.org/officeDocument/2006/relationships">
  <sheetPr enableFormatConditionsCalculation="0">
    <tabColor rgb="FFFFFF00"/>
    <pageSetUpPr fitToPage="1"/>
  </sheetPr>
  <dimension ref="A1:Q21"/>
  <sheetViews>
    <sheetView view="pageBreakPreview" workbookViewId="0">
      <selection activeCell="L9" sqref="L9"/>
    </sheetView>
  </sheetViews>
  <sheetFormatPr defaultColWidth="9" defaultRowHeight="14.25"/>
  <cols>
    <col min="1" max="1" width="6.25" customWidth="1"/>
    <col min="2" max="2" width="43.75" customWidth="1"/>
    <col min="3" max="3" width="20.125" customWidth="1"/>
    <col min="4" max="4" width="15.125" style="158" hidden="1" customWidth="1"/>
    <col min="5" max="6" width="15.875" hidden="1" customWidth="1"/>
    <col min="7" max="7" width="13.375" hidden="1" customWidth="1"/>
    <col min="8" max="9" width="13.375" customWidth="1"/>
    <col min="10" max="10" width="15.875" customWidth="1"/>
    <col min="14" max="14" width="10.5" customWidth="1"/>
    <col min="17" max="17" width="11.5" bestFit="1" customWidth="1"/>
  </cols>
  <sheetData>
    <row r="1" spans="1:17" ht="18.75">
      <c r="A1" s="159"/>
      <c r="B1" s="159"/>
      <c r="C1" s="160" t="s">
        <v>1802</v>
      </c>
      <c r="D1" s="161"/>
      <c r="E1" s="161"/>
      <c r="F1" s="161"/>
      <c r="G1" s="161" t="s">
        <v>1803</v>
      </c>
      <c r="H1" s="162" t="s">
        <v>1804</v>
      </c>
      <c r="I1" s="162"/>
      <c r="J1" s="174">
        <v>11474312.050000001</v>
      </c>
      <c r="N1">
        <f>3286872800/10000</f>
        <v>328687.28000000003</v>
      </c>
    </row>
    <row r="2" spans="1:17" ht="30" customHeight="1">
      <c r="A2" s="742" t="s">
        <v>187</v>
      </c>
      <c r="B2" s="742"/>
      <c r="C2" s="742"/>
      <c r="D2" s="743"/>
      <c r="E2" s="743"/>
      <c r="F2" s="743"/>
      <c r="G2" s="743"/>
      <c r="H2" s="163"/>
      <c r="I2" s="163"/>
      <c r="J2">
        <f>J1+40000+20000-30764</f>
        <v>11503548.050000001</v>
      </c>
      <c r="N2">
        <f>N1+6000</f>
        <v>334687.28000000003</v>
      </c>
    </row>
    <row r="3" spans="1:17" ht="21" customHeight="1">
      <c r="A3" s="88"/>
      <c r="B3" s="164"/>
      <c r="C3" s="165" t="s">
        <v>302</v>
      </c>
      <c r="D3" s="165"/>
      <c r="E3" s="165"/>
      <c r="F3" s="165"/>
      <c r="G3" s="165" t="s">
        <v>302</v>
      </c>
      <c r="H3" s="163"/>
      <c r="I3" s="163"/>
      <c r="N3">
        <f>N2+20000</f>
        <v>354687.28</v>
      </c>
    </row>
    <row r="4" spans="1:17" ht="21" customHeight="1">
      <c r="A4" s="744" t="s">
        <v>1805</v>
      </c>
      <c r="B4" s="746" t="s">
        <v>1806</v>
      </c>
      <c r="C4" s="747" t="s">
        <v>893</v>
      </c>
      <c r="D4" s="747" t="s">
        <v>893</v>
      </c>
      <c r="E4" s="166"/>
      <c r="F4" s="166"/>
      <c r="G4" s="166"/>
      <c r="H4" s="167" t="s">
        <v>1807</v>
      </c>
      <c r="I4" s="167"/>
      <c r="N4">
        <v>348687.28</v>
      </c>
    </row>
    <row r="5" spans="1:17" ht="36.950000000000003" customHeight="1">
      <c r="A5" s="745"/>
      <c r="B5" s="746"/>
      <c r="C5" s="748"/>
      <c r="D5" s="745"/>
      <c r="E5" s="94" t="s">
        <v>1808</v>
      </c>
      <c r="F5" s="168" t="s">
        <v>1809</v>
      </c>
      <c r="G5" s="169" t="s">
        <v>1810</v>
      </c>
      <c r="H5" s="167"/>
      <c r="I5" s="167"/>
      <c r="N5">
        <v>11503516.050000001</v>
      </c>
      <c r="P5">
        <v>348687.53</v>
      </c>
    </row>
    <row r="6" spans="1:17" ht="36.950000000000003" customHeight="1">
      <c r="A6" s="170"/>
      <c r="B6" s="171" t="s">
        <v>1811</v>
      </c>
      <c r="C6" s="172">
        <v>11337242.029999999</v>
      </c>
      <c r="D6" s="173">
        <f>E6+G6</f>
        <v>11852203.33</v>
      </c>
      <c r="E6" s="174">
        <f>SUM(E7:E18)-SUM(F7:F18)</f>
        <v>11503516.050000001</v>
      </c>
      <c r="F6" s="174"/>
      <c r="G6" s="175">
        <f>SUM(G7:G18)</f>
        <v>348687.28</v>
      </c>
      <c r="H6" s="176">
        <f>SUM(H7:H18)</f>
        <v>20000</v>
      </c>
      <c r="I6" s="185">
        <f>C6-D6</f>
        <v>-514961.30000000075</v>
      </c>
      <c r="N6">
        <f>SUM(N7:N18)</f>
        <v>348687.28</v>
      </c>
      <c r="O6">
        <f>G6-N6</f>
        <v>0</v>
      </c>
    </row>
    <row r="7" spans="1:17" ht="36.950000000000003" customHeight="1">
      <c r="A7" s="177">
        <v>1</v>
      </c>
      <c r="B7" s="178" t="s">
        <v>1320</v>
      </c>
      <c r="C7" s="172">
        <v>4780719.78</v>
      </c>
      <c r="D7" s="173">
        <v>5155293.78</v>
      </c>
      <c r="E7" s="174">
        <f t="shared" ref="E7:E18" si="0">D7-G7</f>
        <v>5118313.78</v>
      </c>
      <c r="F7" s="174">
        <v>6382.7</v>
      </c>
      <c r="G7" s="175">
        <v>36980</v>
      </c>
      <c r="H7" s="163"/>
      <c r="I7" s="185">
        <f t="shared" ref="I7:I21" si="1">C7-D7</f>
        <v>-374574</v>
      </c>
      <c r="J7">
        <f t="shared" ref="J7:J18" si="2">D7-L7</f>
        <v>0</v>
      </c>
      <c r="K7" t="s">
        <v>1320</v>
      </c>
      <c r="L7">
        <v>5155293.78</v>
      </c>
      <c r="M7">
        <v>5118313.78</v>
      </c>
      <c r="N7">
        <v>36980</v>
      </c>
      <c r="O7">
        <v>6382.7</v>
      </c>
      <c r="P7">
        <f t="shared" ref="P7:P18" si="3">E7-M7</f>
        <v>0</v>
      </c>
      <c r="Q7">
        <f t="shared" ref="Q7:Q18" si="4">M7-O7</f>
        <v>5111931.08</v>
      </c>
    </row>
    <row r="8" spans="1:17" ht="36.950000000000003" customHeight="1">
      <c r="A8" s="177">
        <v>2</v>
      </c>
      <c r="B8" s="178" t="s">
        <v>1812</v>
      </c>
      <c r="C8" s="172">
        <v>2035379</v>
      </c>
      <c r="D8" s="173">
        <v>2135379</v>
      </c>
      <c r="E8" s="174">
        <f t="shared" si="0"/>
        <v>1921619</v>
      </c>
      <c r="F8" s="174">
        <v>371100</v>
      </c>
      <c r="G8" s="175">
        <v>213760</v>
      </c>
      <c r="H8" s="163"/>
      <c r="I8" s="185">
        <f t="shared" si="1"/>
        <v>-100000</v>
      </c>
      <c r="J8">
        <f t="shared" si="2"/>
        <v>0</v>
      </c>
      <c r="K8" t="s">
        <v>1812</v>
      </c>
      <c r="L8">
        <v>2135379</v>
      </c>
      <c r="M8">
        <v>1921619</v>
      </c>
      <c r="N8">
        <v>213760</v>
      </c>
      <c r="O8">
        <v>371100</v>
      </c>
      <c r="P8">
        <f t="shared" si="3"/>
        <v>0</v>
      </c>
      <c r="Q8">
        <f t="shared" si="4"/>
        <v>1550519</v>
      </c>
    </row>
    <row r="9" spans="1:17" ht="36.950000000000003" customHeight="1">
      <c r="A9" s="177">
        <v>3</v>
      </c>
      <c r="B9" s="178" t="s">
        <v>1813</v>
      </c>
      <c r="C9" s="172">
        <v>924871</v>
      </c>
      <c r="D9" s="173">
        <v>1024871</v>
      </c>
      <c r="E9" s="174">
        <f t="shared" si="0"/>
        <v>1004871</v>
      </c>
      <c r="F9" s="174"/>
      <c r="G9" s="175">
        <v>20000</v>
      </c>
      <c r="H9" s="163">
        <v>20000</v>
      </c>
      <c r="I9" s="185">
        <f t="shared" si="1"/>
        <v>-100000</v>
      </c>
      <c r="J9">
        <f t="shared" si="2"/>
        <v>0</v>
      </c>
      <c r="K9" t="s">
        <v>1813</v>
      </c>
      <c r="L9">
        <v>1024871</v>
      </c>
      <c r="M9">
        <v>1004871</v>
      </c>
      <c r="N9">
        <v>20000</v>
      </c>
      <c r="P9">
        <f t="shared" si="3"/>
        <v>0</v>
      </c>
      <c r="Q9">
        <f t="shared" si="4"/>
        <v>1004871</v>
      </c>
    </row>
    <row r="10" spans="1:17" ht="36.950000000000003" customHeight="1">
      <c r="A10" s="177">
        <v>4</v>
      </c>
      <c r="B10" s="178" t="s">
        <v>1814</v>
      </c>
      <c r="C10" s="172">
        <v>607321.26</v>
      </c>
      <c r="D10" s="173">
        <v>883721.26</v>
      </c>
      <c r="E10" s="174">
        <f t="shared" si="0"/>
        <v>883721.26</v>
      </c>
      <c r="F10" s="174"/>
      <c r="G10" s="175"/>
      <c r="H10" s="163"/>
      <c r="I10" s="185">
        <f t="shared" si="1"/>
        <v>-276400</v>
      </c>
      <c r="J10">
        <f t="shared" si="2"/>
        <v>0</v>
      </c>
      <c r="K10" t="s">
        <v>1814</v>
      </c>
      <c r="L10">
        <v>883721.26</v>
      </c>
      <c r="M10">
        <v>883721.26</v>
      </c>
      <c r="P10">
        <f t="shared" si="3"/>
        <v>0</v>
      </c>
      <c r="Q10">
        <f t="shared" si="4"/>
        <v>883721.26</v>
      </c>
    </row>
    <row r="11" spans="1:17" ht="36.950000000000003" customHeight="1">
      <c r="A11" s="177">
        <v>5</v>
      </c>
      <c r="B11" s="178" t="s">
        <v>1815</v>
      </c>
      <c r="C11" s="172">
        <v>905494</v>
      </c>
      <c r="D11" s="173">
        <v>915494</v>
      </c>
      <c r="E11" s="174">
        <f t="shared" si="0"/>
        <v>915494</v>
      </c>
      <c r="F11" s="174">
        <v>50220</v>
      </c>
      <c r="G11" s="175"/>
      <c r="H11" s="163"/>
      <c r="I11" s="185">
        <f t="shared" si="1"/>
        <v>-10000</v>
      </c>
      <c r="J11">
        <f t="shared" si="2"/>
        <v>0</v>
      </c>
      <c r="K11" t="s">
        <v>1815</v>
      </c>
      <c r="L11">
        <v>915494</v>
      </c>
      <c r="M11">
        <v>915494</v>
      </c>
      <c r="O11">
        <v>50220</v>
      </c>
      <c r="P11">
        <f t="shared" si="3"/>
        <v>0</v>
      </c>
      <c r="Q11">
        <f t="shared" si="4"/>
        <v>865274</v>
      </c>
    </row>
    <row r="12" spans="1:17" ht="36.950000000000003" customHeight="1">
      <c r="A12" s="177">
        <v>6</v>
      </c>
      <c r="B12" s="178" t="s">
        <v>1816</v>
      </c>
      <c r="C12" s="172">
        <v>873707.71</v>
      </c>
      <c r="D12" s="173">
        <v>883707.71</v>
      </c>
      <c r="E12" s="174">
        <f t="shared" si="0"/>
        <v>883707.71</v>
      </c>
      <c r="F12" s="174"/>
      <c r="G12" s="175"/>
      <c r="H12" s="163"/>
      <c r="I12" s="185">
        <f t="shared" si="1"/>
        <v>-10000</v>
      </c>
      <c r="J12">
        <f t="shared" si="2"/>
        <v>0</v>
      </c>
      <c r="K12" t="s">
        <v>1816</v>
      </c>
      <c r="L12">
        <v>883707.71</v>
      </c>
      <c r="M12">
        <v>883707.71</v>
      </c>
      <c r="P12">
        <f t="shared" si="3"/>
        <v>0</v>
      </c>
      <c r="Q12">
        <f t="shared" si="4"/>
        <v>883707.71</v>
      </c>
    </row>
    <row r="13" spans="1:17" ht="36.950000000000003" customHeight="1">
      <c r="A13" s="177">
        <v>7</v>
      </c>
      <c r="B13" s="178" t="s">
        <v>1817</v>
      </c>
      <c r="C13" s="172">
        <v>275925</v>
      </c>
      <c r="D13" s="173">
        <v>295925</v>
      </c>
      <c r="E13" s="174">
        <f t="shared" si="0"/>
        <v>295925</v>
      </c>
      <c r="F13" s="174"/>
      <c r="G13" s="175"/>
      <c r="H13" s="163"/>
      <c r="I13" s="185">
        <f t="shared" si="1"/>
        <v>-20000</v>
      </c>
      <c r="J13">
        <f t="shared" si="2"/>
        <v>0</v>
      </c>
      <c r="K13" t="s">
        <v>1817</v>
      </c>
      <c r="L13">
        <v>295925</v>
      </c>
      <c r="M13">
        <v>295925</v>
      </c>
      <c r="P13">
        <f t="shared" si="3"/>
        <v>0</v>
      </c>
      <c r="Q13">
        <f t="shared" si="4"/>
        <v>295925</v>
      </c>
    </row>
    <row r="14" spans="1:17" ht="36.950000000000003" customHeight="1">
      <c r="A14" s="177">
        <v>8</v>
      </c>
      <c r="B14" s="178" t="s">
        <v>1818</v>
      </c>
      <c r="C14" s="172">
        <v>200085</v>
      </c>
      <c r="D14" s="173">
        <v>210085</v>
      </c>
      <c r="E14" s="174">
        <f t="shared" si="0"/>
        <v>210085</v>
      </c>
      <c r="F14" s="174"/>
      <c r="G14" s="175"/>
      <c r="H14" s="163"/>
      <c r="I14" s="185">
        <f t="shared" si="1"/>
        <v>-10000</v>
      </c>
      <c r="J14">
        <f t="shared" si="2"/>
        <v>0</v>
      </c>
      <c r="K14" t="s">
        <v>1818</v>
      </c>
      <c r="L14">
        <v>210085</v>
      </c>
      <c r="M14">
        <v>210085</v>
      </c>
      <c r="P14">
        <f t="shared" si="3"/>
        <v>0</v>
      </c>
      <c r="Q14">
        <f t="shared" si="4"/>
        <v>210085</v>
      </c>
    </row>
    <row r="15" spans="1:17" ht="36.950000000000003" customHeight="1">
      <c r="A15" s="177">
        <v>9</v>
      </c>
      <c r="B15" s="178" t="s">
        <v>1819</v>
      </c>
      <c r="C15" s="172">
        <v>199495</v>
      </c>
      <c r="D15" s="173">
        <v>209592</v>
      </c>
      <c r="E15" s="174">
        <f t="shared" si="0"/>
        <v>209592</v>
      </c>
      <c r="F15" s="174"/>
      <c r="G15" s="175"/>
      <c r="H15" s="163"/>
      <c r="I15" s="185">
        <f t="shared" si="1"/>
        <v>-10097</v>
      </c>
      <c r="J15">
        <f t="shared" si="2"/>
        <v>0</v>
      </c>
      <c r="K15" t="s">
        <v>1819</v>
      </c>
      <c r="L15">
        <v>209592</v>
      </c>
      <c r="M15">
        <v>209592</v>
      </c>
      <c r="P15">
        <f t="shared" si="3"/>
        <v>0</v>
      </c>
      <c r="Q15">
        <f t="shared" si="4"/>
        <v>209592</v>
      </c>
    </row>
    <row r="16" spans="1:17" ht="36.950000000000003" customHeight="1">
      <c r="A16" s="177">
        <v>10</v>
      </c>
      <c r="B16" s="178" t="s">
        <v>1820</v>
      </c>
      <c r="C16" s="172">
        <v>245790.28</v>
      </c>
      <c r="D16" s="173">
        <v>255790.28</v>
      </c>
      <c r="E16" s="174">
        <f t="shared" si="0"/>
        <v>188543</v>
      </c>
      <c r="F16" s="174"/>
      <c r="G16" s="175">
        <f>61247.28+6000</f>
        <v>67247.28</v>
      </c>
      <c r="H16" s="163"/>
      <c r="I16" s="185">
        <f t="shared" si="1"/>
        <v>-10000</v>
      </c>
      <c r="J16">
        <f t="shared" si="2"/>
        <v>0</v>
      </c>
      <c r="K16" t="s">
        <v>1820</v>
      </c>
      <c r="L16">
        <v>255790.28</v>
      </c>
      <c r="M16">
        <v>188543</v>
      </c>
      <c r="N16">
        <v>67247.28</v>
      </c>
      <c r="P16">
        <f t="shared" si="3"/>
        <v>0</v>
      </c>
      <c r="Q16">
        <f t="shared" si="4"/>
        <v>188543</v>
      </c>
    </row>
    <row r="17" spans="1:17" ht="36.950000000000003" customHeight="1">
      <c r="A17" s="177">
        <v>11</v>
      </c>
      <c r="B17" s="178" t="s">
        <v>1821</v>
      </c>
      <c r="C17" s="172">
        <v>144802</v>
      </c>
      <c r="D17" s="173">
        <v>154802</v>
      </c>
      <c r="E17" s="174">
        <f t="shared" si="0"/>
        <v>154802</v>
      </c>
      <c r="F17" s="174"/>
      <c r="G17" s="175"/>
      <c r="H17" s="163"/>
      <c r="I17" s="185">
        <f t="shared" si="1"/>
        <v>-10000</v>
      </c>
      <c r="J17">
        <f t="shared" si="2"/>
        <v>0</v>
      </c>
      <c r="K17" t="s">
        <v>1821</v>
      </c>
      <c r="L17">
        <v>154802</v>
      </c>
      <c r="M17">
        <v>154802</v>
      </c>
      <c r="P17">
        <f t="shared" si="3"/>
        <v>0</v>
      </c>
      <c r="Q17">
        <f t="shared" si="4"/>
        <v>154802</v>
      </c>
    </row>
    <row r="18" spans="1:17" ht="36.950000000000003" customHeight="1">
      <c r="A18" s="179">
        <v>12</v>
      </c>
      <c r="B18" s="180" t="s">
        <v>1822</v>
      </c>
      <c r="C18" s="181">
        <v>143652</v>
      </c>
      <c r="D18" s="182">
        <v>155245</v>
      </c>
      <c r="E18" s="183">
        <f t="shared" si="0"/>
        <v>144545</v>
      </c>
      <c r="F18" s="183"/>
      <c r="G18" s="184">
        <v>10700</v>
      </c>
      <c r="H18" s="163"/>
      <c r="I18" s="185">
        <f t="shared" si="1"/>
        <v>-11593</v>
      </c>
      <c r="J18">
        <f t="shared" si="2"/>
        <v>0</v>
      </c>
      <c r="K18" t="s">
        <v>1822</v>
      </c>
      <c r="L18">
        <v>155245</v>
      </c>
      <c r="M18">
        <v>144545</v>
      </c>
      <c r="N18">
        <v>10700</v>
      </c>
      <c r="P18">
        <f t="shared" si="3"/>
        <v>0</v>
      </c>
      <c r="Q18">
        <f t="shared" si="4"/>
        <v>144545</v>
      </c>
    </row>
    <row r="19" spans="1:17" ht="18.75">
      <c r="D19" s="158">
        <f>0-D6</f>
        <v>-11852203.33</v>
      </c>
      <c r="I19" s="185">
        <f t="shared" si="1"/>
        <v>11852203.33</v>
      </c>
    </row>
    <row r="20" spans="1:17" ht="18.75">
      <c r="D20" s="158">
        <v>11852203.58</v>
      </c>
      <c r="E20">
        <v>11503516.050000001</v>
      </c>
      <c r="G20">
        <v>348687.53</v>
      </c>
      <c r="I20" s="185">
        <f t="shared" si="1"/>
        <v>-11852203.58</v>
      </c>
    </row>
    <row r="21" spans="1:17" ht="18.75">
      <c r="D21" s="158">
        <f>D6-D20</f>
        <v>-0.25</v>
      </c>
      <c r="E21">
        <f>E6-E20</f>
        <v>0</v>
      </c>
      <c r="F21">
        <f>F6-F20</f>
        <v>0</v>
      </c>
      <c r="G21">
        <f>G6-G20</f>
        <v>-0.25</v>
      </c>
      <c r="I21" s="185">
        <f t="shared" si="1"/>
        <v>0.25</v>
      </c>
    </row>
  </sheetData>
  <mergeCells count="5">
    <mergeCell ref="A2:G2"/>
    <mergeCell ref="A4:A5"/>
    <mergeCell ref="B4:B5"/>
    <mergeCell ref="C4:C5"/>
    <mergeCell ref="D4:D5"/>
  </mergeCells>
  <phoneticPr fontId="3" type="noConversion"/>
  <printOptions horizontalCentered="1"/>
  <pageMargins left="0.75" right="0.75" top="1" bottom="1" header="0.51" footer="0.51"/>
  <pageSetup paperSize="9" fitToHeight="0" orientation="portrait" r:id="rId1"/>
  <legacyDrawing r:id="rId2"/>
</worksheet>
</file>

<file path=xl/worksheets/sheet44.xml><?xml version="1.0" encoding="utf-8"?>
<worksheet xmlns="http://schemas.openxmlformats.org/spreadsheetml/2006/main" xmlns:r="http://schemas.openxmlformats.org/officeDocument/2006/relationships">
  <sheetPr filterMode="1" enableFormatConditionsCalculation="0">
    <tabColor rgb="FFFFFF00"/>
    <pageSetUpPr fitToPage="1"/>
  </sheetPr>
  <dimension ref="A1:Q139"/>
  <sheetViews>
    <sheetView view="pageBreakPreview" workbookViewId="0">
      <selection activeCell="D5" sqref="D5"/>
    </sheetView>
  </sheetViews>
  <sheetFormatPr defaultRowHeight="14.25"/>
  <cols>
    <col min="1" max="1" width="5" style="84" customWidth="1"/>
    <col min="2" max="2" width="38.875" style="84" customWidth="1"/>
    <col min="3" max="7" width="15.75" style="85" customWidth="1"/>
    <col min="8" max="9" width="20.375" style="84" customWidth="1"/>
    <col min="10" max="11" width="11.875" style="86" customWidth="1"/>
    <col min="12" max="12" width="26.625" style="84" customWidth="1"/>
    <col min="13" max="16384" width="9" style="84"/>
  </cols>
  <sheetData>
    <row r="1" spans="1:17">
      <c r="H1" s="87" t="s">
        <v>1823</v>
      </c>
      <c r="I1" s="87">
        <f>SUM(G10:G136)/2</f>
        <v>348687.28</v>
      </c>
      <c r="J1" s="136"/>
      <c r="K1" s="136"/>
      <c r="L1" s="84">
        <f>25000-20036</f>
        <v>4964</v>
      </c>
    </row>
    <row r="2" spans="1:17" ht="32.1" customHeight="1">
      <c r="A2" s="742" t="s">
        <v>284</v>
      </c>
      <c r="B2" s="742"/>
      <c r="C2" s="743"/>
      <c r="D2" s="749"/>
      <c r="E2" s="749"/>
      <c r="F2" s="749"/>
      <c r="G2" s="749"/>
      <c r="H2" s="742"/>
      <c r="I2" s="137"/>
      <c r="J2" s="138"/>
      <c r="K2" s="138"/>
    </row>
    <row r="3" spans="1:17" ht="24" customHeight="1">
      <c r="A3" s="88"/>
      <c r="B3" s="89"/>
      <c r="C3" s="90"/>
      <c r="D3" s="90"/>
      <c r="E3" s="90"/>
      <c r="F3" s="90"/>
      <c r="G3" s="90"/>
      <c r="H3" s="91" t="s">
        <v>302</v>
      </c>
      <c r="I3" s="139"/>
      <c r="J3" s="140"/>
      <c r="K3" s="140"/>
    </row>
    <row r="4" spans="1:17" ht="33" customHeight="1">
      <c r="A4" s="750" t="s">
        <v>1824</v>
      </c>
      <c r="B4" s="746"/>
      <c r="C4" s="92" t="s">
        <v>1825</v>
      </c>
      <c r="D4" s="93" t="s">
        <v>1808</v>
      </c>
      <c r="E4" s="94" t="s">
        <v>1826</v>
      </c>
      <c r="F4" s="94" t="s">
        <v>1827</v>
      </c>
      <c r="G4" s="95" t="s">
        <v>1810</v>
      </c>
      <c r="H4" s="96" t="s">
        <v>1828</v>
      </c>
      <c r="I4" s="141" t="s">
        <v>1829</v>
      </c>
      <c r="J4" s="142" t="s">
        <v>1830</v>
      </c>
      <c r="K4" s="142" t="s">
        <v>898</v>
      </c>
      <c r="L4" s="84" t="s">
        <v>1806</v>
      </c>
      <c r="M4" s="84" t="s">
        <v>1831</v>
      </c>
      <c r="N4" s="84" t="s">
        <v>1832</v>
      </c>
      <c r="Q4" s="84" t="s">
        <v>1828</v>
      </c>
    </row>
    <row r="5" spans="1:17" ht="23.1" customHeight="1">
      <c r="A5" s="97" t="s">
        <v>1811</v>
      </c>
      <c r="B5" s="98"/>
      <c r="C5" s="99">
        <f>C10+C27+C36+C57+C67+C75+C87+C94+C100+C105+C123+C131</f>
        <v>11337242.029999999</v>
      </c>
      <c r="D5" s="100">
        <f>E5+F5</f>
        <v>11503516.050000001</v>
      </c>
      <c r="E5" s="101">
        <f>11504312.05+10000+20000-30796</f>
        <v>11503516.050000001</v>
      </c>
      <c r="F5" s="101"/>
      <c r="G5" s="102">
        <f>SUM(G10:G139)/2</f>
        <v>348687.28</v>
      </c>
      <c r="H5" s="103"/>
      <c r="I5" s="143"/>
      <c r="J5" s="144">
        <v>11852999.33</v>
      </c>
      <c r="K5" s="144">
        <f>C5-J5</f>
        <v>-515757.30000000075</v>
      </c>
      <c r="L5" s="145" t="s">
        <v>1811</v>
      </c>
      <c r="N5" s="145">
        <v>11504312.050000001</v>
      </c>
    </row>
    <row r="6" spans="1:17" ht="23.1" hidden="1" customHeight="1">
      <c r="A6" s="104" t="s">
        <v>1833</v>
      </c>
      <c r="B6" s="98"/>
      <c r="C6" s="99">
        <f>C5-C7-C8</f>
        <v>10988554.75</v>
      </c>
      <c r="D6" s="105">
        <f>E6+F6</f>
        <v>11503516.050000001</v>
      </c>
      <c r="E6" s="99">
        <f>11504312.05+10000+20000-30796</f>
        <v>11503516.050000001</v>
      </c>
      <c r="F6" s="99"/>
      <c r="G6" s="106"/>
      <c r="H6" s="103"/>
      <c r="I6" s="143" t="s">
        <v>1834</v>
      </c>
      <c r="J6" s="144">
        <v>11504312.050000001</v>
      </c>
      <c r="K6" s="144">
        <f>C6-J6</f>
        <v>-515757.30000000075</v>
      </c>
    </row>
    <row r="7" spans="1:17" ht="23.1" hidden="1" customHeight="1">
      <c r="A7" s="104"/>
      <c r="B7" s="98" t="s">
        <v>1835</v>
      </c>
      <c r="C7" s="99">
        <v>328687.28000000003</v>
      </c>
      <c r="D7" s="105"/>
      <c r="E7" s="99"/>
      <c r="F7" s="99"/>
      <c r="G7" s="106"/>
      <c r="H7" s="103"/>
      <c r="I7" s="143" t="s">
        <v>1834</v>
      </c>
      <c r="J7" s="144"/>
      <c r="K7" s="144"/>
    </row>
    <row r="8" spans="1:17" ht="23.1" hidden="1" customHeight="1">
      <c r="A8" s="104"/>
      <c r="B8" s="98" t="s">
        <v>1836</v>
      </c>
      <c r="C8" s="99">
        <v>20000</v>
      </c>
      <c r="D8" s="105"/>
      <c r="E8" s="99"/>
      <c r="F8" s="99"/>
      <c r="G8" s="106"/>
      <c r="H8" s="103"/>
      <c r="I8" s="143" t="s">
        <v>1834</v>
      </c>
      <c r="J8" s="144"/>
      <c r="K8" s="144"/>
    </row>
    <row r="9" spans="1:17" ht="27.95" hidden="1" customHeight="1">
      <c r="A9" s="107" t="s">
        <v>1837</v>
      </c>
      <c r="B9" s="98"/>
      <c r="C9" s="99">
        <f t="shared" ref="C9:C38" si="0">D9+G9</f>
        <v>942664</v>
      </c>
      <c r="D9" s="99">
        <f t="shared" ref="D9:D38" si="1">E9+F9</f>
        <v>942664</v>
      </c>
      <c r="E9" s="99">
        <f>932664+10000</f>
        <v>942664</v>
      </c>
      <c r="F9" s="99"/>
      <c r="G9" s="99"/>
      <c r="H9" s="108"/>
      <c r="I9" s="141" t="s">
        <v>1834</v>
      </c>
      <c r="J9" s="142">
        <v>932664</v>
      </c>
      <c r="K9" s="144">
        <f t="shared" ref="K9:K39" si="2">C9-J9</f>
        <v>10000</v>
      </c>
    </row>
    <row r="10" spans="1:17" ht="30" customHeight="1">
      <c r="A10" s="109" t="s">
        <v>1320</v>
      </c>
      <c r="B10" s="98"/>
      <c r="C10" s="110">
        <f>SUBTOTAL(9,C11:C26)</f>
        <v>4780719.78</v>
      </c>
      <c r="D10" s="111">
        <f t="shared" si="1"/>
        <v>5118313.78</v>
      </c>
      <c r="E10" s="112">
        <v>5111931.08</v>
      </c>
      <c r="F10" s="112">
        <f>SUM(F11:F26)</f>
        <v>6382.7</v>
      </c>
      <c r="G10" s="113">
        <v>36980</v>
      </c>
      <c r="H10" s="114"/>
      <c r="I10" s="146"/>
      <c r="J10" s="147">
        <v>5148911.08</v>
      </c>
      <c r="K10" s="144">
        <f t="shared" si="2"/>
        <v>-368191.29999999981</v>
      </c>
      <c r="L10" s="145" t="s">
        <v>1320</v>
      </c>
      <c r="N10" s="145">
        <v>5111931.08</v>
      </c>
    </row>
    <row r="11" spans="1:17" ht="30" customHeight="1">
      <c r="A11" s="115"/>
      <c r="B11" s="116" t="s">
        <v>1838</v>
      </c>
      <c r="C11" s="117">
        <f t="shared" si="0"/>
        <v>2570000</v>
      </c>
      <c r="D11" s="118">
        <f t="shared" si="1"/>
        <v>2570000</v>
      </c>
      <c r="E11" s="119">
        <v>2570000</v>
      </c>
      <c r="F11" s="119"/>
      <c r="G11" s="120"/>
      <c r="H11" s="121" t="s">
        <v>1839</v>
      </c>
      <c r="I11" s="148"/>
      <c r="J11" s="149">
        <v>2570000</v>
      </c>
      <c r="K11" s="144">
        <f t="shared" si="2"/>
        <v>0</v>
      </c>
      <c r="M11" s="84" t="s">
        <v>1838</v>
      </c>
      <c r="N11" s="84">
        <v>2570000</v>
      </c>
      <c r="Q11" s="84" t="s">
        <v>1839</v>
      </c>
    </row>
    <row r="12" spans="1:17" ht="30" customHeight="1">
      <c r="A12" s="115"/>
      <c r="B12" s="116" t="s">
        <v>1840</v>
      </c>
      <c r="C12" s="117">
        <f t="shared" si="0"/>
        <v>717697</v>
      </c>
      <c r="D12" s="118">
        <f t="shared" si="1"/>
        <v>697717</v>
      </c>
      <c r="E12" s="119">
        <v>691334.3</v>
      </c>
      <c r="F12" s="119">
        <v>6382.7</v>
      </c>
      <c r="G12" s="120">
        <v>19980</v>
      </c>
      <c r="H12" s="121" t="s">
        <v>1841</v>
      </c>
      <c r="I12" s="148"/>
      <c r="J12" s="149">
        <v>711314.3</v>
      </c>
      <c r="K12" s="144">
        <f t="shared" si="2"/>
        <v>6382.6999999999534</v>
      </c>
      <c r="M12" s="84" t="s">
        <v>1840</v>
      </c>
      <c r="N12" s="84">
        <v>691334.3</v>
      </c>
      <c r="Q12" s="84" t="s">
        <v>1841</v>
      </c>
    </row>
    <row r="13" spans="1:17" ht="30" customHeight="1">
      <c r="A13" s="115"/>
      <c r="B13" s="116" t="s">
        <v>1842</v>
      </c>
      <c r="C13" s="117">
        <f t="shared" si="0"/>
        <v>384300</v>
      </c>
      <c r="D13" s="118">
        <f t="shared" si="1"/>
        <v>384300</v>
      </c>
      <c r="E13" s="119">
        <v>384300</v>
      </c>
      <c r="F13" s="119"/>
      <c r="G13" s="120"/>
      <c r="H13" s="121" t="s">
        <v>1839</v>
      </c>
      <c r="I13" s="148"/>
      <c r="J13" s="149">
        <v>384300</v>
      </c>
      <c r="K13" s="144">
        <f t="shared" si="2"/>
        <v>0</v>
      </c>
      <c r="M13" s="84" t="s">
        <v>1842</v>
      </c>
      <c r="N13" s="84">
        <v>384300</v>
      </c>
      <c r="Q13" s="84" t="s">
        <v>1839</v>
      </c>
    </row>
    <row r="14" spans="1:17" ht="30" customHeight="1">
      <c r="A14" s="115"/>
      <c r="B14" s="116" t="s">
        <v>1843</v>
      </c>
      <c r="C14" s="117">
        <f t="shared" si="0"/>
        <v>386866</v>
      </c>
      <c r="D14" s="121">
        <f t="shared" si="1"/>
        <v>382866</v>
      </c>
      <c r="E14" s="115">
        <v>382866</v>
      </c>
      <c r="F14" s="116"/>
      <c r="G14" s="122">
        <v>4000</v>
      </c>
      <c r="H14" s="121" t="s">
        <v>1844</v>
      </c>
      <c r="I14" s="148"/>
      <c r="J14" s="149">
        <v>386866</v>
      </c>
      <c r="K14" s="144">
        <f t="shared" si="2"/>
        <v>0</v>
      </c>
      <c r="M14" s="84" t="s">
        <v>1843</v>
      </c>
      <c r="N14" s="84">
        <v>382866</v>
      </c>
      <c r="Q14" s="84" t="s">
        <v>1844</v>
      </c>
    </row>
    <row r="15" spans="1:17" ht="30" hidden="1" customHeight="1">
      <c r="A15" s="115"/>
      <c r="B15" s="116" t="s">
        <v>1845</v>
      </c>
      <c r="C15" s="122">
        <f t="shared" si="0"/>
        <v>374574</v>
      </c>
      <c r="D15" s="121">
        <f t="shared" si="1"/>
        <v>374574</v>
      </c>
      <c r="E15" s="115">
        <v>374574</v>
      </c>
      <c r="F15" s="116"/>
      <c r="G15" s="122"/>
      <c r="H15" s="121" t="s">
        <v>1846</v>
      </c>
      <c r="I15" s="148" t="s">
        <v>1834</v>
      </c>
      <c r="J15" s="149">
        <v>374574</v>
      </c>
      <c r="K15" s="144">
        <f t="shared" si="2"/>
        <v>0</v>
      </c>
      <c r="M15" s="84" t="s">
        <v>1845</v>
      </c>
      <c r="N15" s="84">
        <v>374574</v>
      </c>
      <c r="Q15" s="84" t="s">
        <v>1846</v>
      </c>
    </row>
    <row r="16" spans="1:17" ht="30" customHeight="1">
      <c r="A16" s="115"/>
      <c r="B16" s="116" t="s">
        <v>1847</v>
      </c>
      <c r="C16" s="117">
        <f t="shared" si="0"/>
        <v>287098.78000000003</v>
      </c>
      <c r="D16" s="121">
        <f t="shared" si="1"/>
        <v>287098.78000000003</v>
      </c>
      <c r="E16" s="115">
        <v>287098.78000000003</v>
      </c>
      <c r="F16" s="116"/>
      <c r="G16" s="122"/>
      <c r="H16" s="121" t="s">
        <v>1848</v>
      </c>
      <c r="I16" s="148"/>
      <c r="J16" s="149">
        <v>287098.78000000003</v>
      </c>
      <c r="K16" s="144">
        <f t="shared" si="2"/>
        <v>0</v>
      </c>
      <c r="M16" s="84" t="s">
        <v>1847</v>
      </c>
      <c r="N16" s="84">
        <v>287098.78000000003</v>
      </c>
      <c r="Q16" s="84" t="s">
        <v>1848</v>
      </c>
    </row>
    <row r="17" spans="1:17" ht="30" customHeight="1">
      <c r="A17" s="115"/>
      <c r="B17" s="116" t="s">
        <v>1849</v>
      </c>
      <c r="C17" s="117">
        <f t="shared" si="0"/>
        <v>101893</v>
      </c>
      <c r="D17" s="118">
        <f t="shared" si="1"/>
        <v>101893</v>
      </c>
      <c r="E17" s="119">
        <v>101893</v>
      </c>
      <c r="F17" s="119"/>
      <c r="G17" s="120"/>
      <c r="H17" s="121" t="s">
        <v>1839</v>
      </c>
      <c r="I17" s="148"/>
      <c r="J17" s="149">
        <v>101893</v>
      </c>
      <c r="K17" s="144">
        <f t="shared" si="2"/>
        <v>0</v>
      </c>
      <c r="M17" s="84" t="s">
        <v>1849</v>
      </c>
      <c r="N17" s="84">
        <v>101893</v>
      </c>
      <c r="Q17" s="84" t="s">
        <v>1839</v>
      </c>
    </row>
    <row r="18" spans="1:17" ht="30" customHeight="1">
      <c r="A18" s="115"/>
      <c r="B18" s="116" t="s">
        <v>1850</v>
      </c>
      <c r="C18" s="117">
        <f t="shared" si="0"/>
        <v>99482</v>
      </c>
      <c r="D18" s="118">
        <f t="shared" si="1"/>
        <v>86482</v>
      </c>
      <c r="E18" s="119">
        <v>86482</v>
      </c>
      <c r="F18" s="119"/>
      <c r="G18" s="120">
        <v>13000</v>
      </c>
      <c r="H18" s="121" t="s">
        <v>1839</v>
      </c>
      <c r="I18" s="148"/>
      <c r="J18" s="149">
        <v>99482</v>
      </c>
      <c r="K18" s="144">
        <f t="shared" si="2"/>
        <v>0</v>
      </c>
      <c r="M18" s="84" t="s">
        <v>1850</v>
      </c>
      <c r="N18" s="84">
        <v>86482</v>
      </c>
      <c r="Q18" s="84" t="s">
        <v>1839</v>
      </c>
    </row>
    <row r="19" spans="1:17" ht="30" customHeight="1">
      <c r="A19" s="115"/>
      <c r="B19" s="116" t="s">
        <v>1851</v>
      </c>
      <c r="C19" s="117">
        <f t="shared" si="0"/>
        <v>74134</v>
      </c>
      <c r="D19" s="118">
        <f t="shared" si="1"/>
        <v>74134</v>
      </c>
      <c r="E19" s="119">
        <v>74134</v>
      </c>
      <c r="F19" s="119"/>
      <c r="G19" s="120"/>
      <c r="H19" s="121" t="s">
        <v>1844</v>
      </c>
      <c r="I19" s="148"/>
      <c r="J19" s="149">
        <v>74134</v>
      </c>
      <c r="K19" s="144">
        <f t="shared" si="2"/>
        <v>0</v>
      </c>
      <c r="M19" s="84" t="s">
        <v>1851</v>
      </c>
      <c r="N19" s="84">
        <v>74134</v>
      </c>
      <c r="Q19" s="84" t="s">
        <v>1844</v>
      </c>
    </row>
    <row r="20" spans="1:17" ht="30" customHeight="1">
      <c r="A20" s="115"/>
      <c r="B20" s="116" t="s">
        <v>1852</v>
      </c>
      <c r="C20" s="117">
        <f t="shared" si="0"/>
        <v>59600</v>
      </c>
      <c r="D20" s="118">
        <f t="shared" si="1"/>
        <v>59600</v>
      </c>
      <c r="E20" s="119">
        <v>59600</v>
      </c>
      <c r="F20" s="119"/>
      <c r="G20" s="120"/>
      <c r="H20" s="121" t="s">
        <v>1853</v>
      </c>
      <c r="I20" s="148"/>
      <c r="J20" s="149">
        <v>59600</v>
      </c>
      <c r="K20" s="144">
        <f t="shared" si="2"/>
        <v>0</v>
      </c>
      <c r="M20" s="84" t="s">
        <v>1852</v>
      </c>
      <c r="N20" s="84">
        <v>59600</v>
      </c>
      <c r="Q20" s="84" t="s">
        <v>1853</v>
      </c>
    </row>
    <row r="21" spans="1:17" ht="30" customHeight="1">
      <c r="A21" s="115"/>
      <c r="B21" s="116" t="s">
        <v>1854</v>
      </c>
      <c r="C21" s="117">
        <f t="shared" si="0"/>
        <v>40000</v>
      </c>
      <c r="D21" s="118">
        <f t="shared" si="1"/>
        <v>40000</v>
      </c>
      <c r="E21" s="119">
        <v>40000</v>
      </c>
      <c r="F21" s="119"/>
      <c r="G21" s="120"/>
      <c r="H21" s="121" t="s">
        <v>1855</v>
      </c>
      <c r="I21" s="148"/>
      <c r="J21" s="149">
        <v>40000</v>
      </c>
      <c r="K21" s="144">
        <f t="shared" si="2"/>
        <v>0</v>
      </c>
      <c r="M21" s="84" t="s">
        <v>1854</v>
      </c>
      <c r="N21" s="84">
        <v>40000</v>
      </c>
      <c r="Q21" s="84" t="s">
        <v>1855</v>
      </c>
    </row>
    <row r="22" spans="1:17" ht="30" customHeight="1">
      <c r="A22" s="115"/>
      <c r="B22" s="123" t="s">
        <v>1856</v>
      </c>
      <c r="C22" s="117">
        <f t="shared" si="0"/>
        <v>28200</v>
      </c>
      <c r="D22" s="118">
        <f t="shared" si="1"/>
        <v>28200</v>
      </c>
      <c r="E22" s="119">
        <v>28200</v>
      </c>
      <c r="F22" s="119"/>
      <c r="G22" s="120"/>
      <c r="H22" s="121" t="s">
        <v>1844</v>
      </c>
      <c r="I22" s="148"/>
      <c r="J22" s="149">
        <v>28200</v>
      </c>
      <c r="K22" s="144">
        <f t="shared" si="2"/>
        <v>0</v>
      </c>
      <c r="M22" s="84" t="s">
        <v>1856</v>
      </c>
      <c r="N22" s="84">
        <v>28200</v>
      </c>
      <c r="Q22" s="84" t="s">
        <v>1844</v>
      </c>
    </row>
    <row r="23" spans="1:17" ht="30" customHeight="1">
      <c r="A23" s="115"/>
      <c r="B23" s="123"/>
      <c r="C23" s="117">
        <f t="shared" si="0"/>
        <v>1000</v>
      </c>
      <c r="D23" s="118">
        <f t="shared" si="1"/>
        <v>1000</v>
      </c>
      <c r="E23" s="119">
        <v>1000</v>
      </c>
      <c r="F23" s="119"/>
      <c r="G23" s="120"/>
      <c r="H23" s="121" t="s">
        <v>1857</v>
      </c>
      <c r="I23" s="148"/>
      <c r="J23" s="149">
        <v>1000</v>
      </c>
      <c r="K23" s="144">
        <f t="shared" si="2"/>
        <v>0</v>
      </c>
      <c r="N23" s="84">
        <v>1000</v>
      </c>
      <c r="Q23" s="84" t="s">
        <v>1857</v>
      </c>
    </row>
    <row r="24" spans="1:17" ht="30" customHeight="1">
      <c r="A24" s="115"/>
      <c r="B24" s="116" t="s">
        <v>1858</v>
      </c>
      <c r="C24" s="117">
        <f t="shared" si="0"/>
        <v>16000</v>
      </c>
      <c r="D24" s="118">
        <f t="shared" si="1"/>
        <v>16000</v>
      </c>
      <c r="E24" s="119">
        <v>16000</v>
      </c>
      <c r="F24" s="119"/>
      <c r="G24" s="120"/>
      <c r="H24" s="121" t="s">
        <v>1839</v>
      </c>
      <c r="I24" s="148"/>
      <c r="J24" s="149">
        <v>16000</v>
      </c>
      <c r="K24" s="144">
        <f t="shared" si="2"/>
        <v>0</v>
      </c>
      <c r="M24" s="84" t="s">
        <v>1858</v>
      </c>
      <c r="N24" s="84">
        <v>16000</v>
      </c>
      <c r="Q24" s="84" t="s">
        <v>1839</v>
      </c>
    </row>
    <row r="25" spans="1:17" ht="30" customHeight="1">
      <c r="A25" s="115"/>
      <c r="B25" s="116" t="s">
        <v>1859</v>
      </c>
      <c r="C25" s="117">
        <f t="shared" si="0"/>
        <v>11049</v>
      </c>
      <c r="D25" s="118">
        <f t="shared" si="1"/>
        <v>11049</v>
      </c>
      <c r="E25" s="119">
        <v>11049</v>
      </c>
      <c r="F25" s="119"/>
      <c r="G25" s="120"/>
      <c r="H25" s="121" t="s">
        <v>1848</v>
      </c>
      <c r="I25" s="148"/>
      <c r="J25" s="149">
        <v>11049</v>
      </c>
      <c r="K25" s="144">
        <f t="shared" si="2"/>
        <v>0</v>
      </c>
      <c r="M25" s="84" t="s">
        <v>1859</v>
      </c>
      <c r="N25" s="84">
        <v>11049</v>
      </c>
      <c r="Q25" s="84" t="s">
        <v>1848</v>
      </c>
    </row>
    <row r="26" spans="1:17" ht="30" customHeight="1">
      <c r="A26" s="124"/>
      <c r="B26" s="125" t="s">
        <v>1860</v>
      </c>
      <c r="C26" s="126">
        <f t="shared" si="0"/>
        <v>3400</v>
      </c>
      <c r="D26" s="118">
        <f t="shared" si="1"/>
        <v>3400</v>
      </c>
      <c r="E26" s="119">
        <v>3400</v>
      </c>
      <c r="F26" s="119"/>
      <c r="G26" s="120"/>
      <c r="H26" s="127" t="s">
        <v>1853</v>
      </c>
      <c r="I26" s="148"/>
      <c r="J26" s="149">
        <v>3400</v>
      </c>
      <c r="K26" s="144">
        <f t="shared" si="2"/>
        <v>0</v>
      </c>
      <c r="M26" s="84" t="s">
        <v>1860</v>
      </c>
      <c r="N26" s="84">
        <v>3400</v>
      </c>
      <c r="Q26" s="84" t="s">
        <v>1853</v>
      </c>
    </row>
    <row r="27" spans="1:17" ht="30" customHeight="1">
      <c r="A27" s="109" t="s">
        <v>1812</v>
      </c>
      <c r="B27" s="98"/>
      <c r="C27" s="110">
        <f>SUBTOTAL(9,C28:C35)</f>
        <v>2035379</v>
      </c>
      <c r="D27" s="128">
        <f t="shared" si="1"/>
        <v>1921619</v>
      </c>
      <c r="E27" s="129">
        <v>1550519</v>
      </c>
      <c r="F27" s="129">
        <f>SUM(F28:F35)</f>
        <v>371100</v>
      </c>
      <c r="G27" s="130">
        <v>213760</v>
      </c>
      <c r="H27" s="114"/>
      <c r="I27" s="146"/>
      <c r="J27" s="147">
        <v>1764279</v>
      </c>
      <c r="K27" s="144">
        <f t="shared" si="2"/>
        <v>271100</v>
      </c>
      <c r="L27" s="145" t="s">
        <v>1812</v>
      </c>
      <c r="N27" s="145">
        <v>1550519</v>
      </c>
    </row>
    <row r="28" spans="1:17" ht="30" customHeight="1">
      <c r="A28" s="115"/>
      <c r="B28" s="116" t="s">
        <v>1861</v>
      </c>
      <c r="C28" s="117">
        <f t="shared" si="0"/>
        <v>1175000</v>
      </c>
      <c r="D28" s="118">
        <f t="shared" si="1"/>
        <v>1163000</v>
      </c>
      <c r="E28" s="119">
        <v>1163000</v>
      </c>
      <c r="F28" s="119"/>
      <c r="G28" s="120">
        <v>12000</v>
      </c>
      <c r="H28" s="121" t="s">
        <v>1862</v>
      </c>
      <c r="I28" s="148"/>
      <c r="J28" s="149">
        <v>1175000</v>
      </c>
      <c r="K28" s="144">
        <f t="shared" si="2"/>
        <v>0</v>
      </c>
      <c r="M28" s="84" t="s">
        <v>1861</v>
      </c>
      <c r="N28" s="84">
        <v>1163000</v>
      </c>
      <c r="Q28" s="84" t="s">
        <v>1862</v>
      </c>
    </row>
    <row r="29" spans="1:17" ht="30" customHeight="1">
      <c r="A29" s="115"/>
      <c r="B29" s="116" t="s">
        <v>1863</v>
      </c>
      <c r="C29" s="117">
        <f t="shared" si="0"/>
        <v>690860</v>
      </c>
      <c r="D29" s="121">
        <f t="shared" si="1"/>
        <v>489100</v>
      </c>
      <c r="E29" s="115">
        <v>118000</v>
      </c>
      <c r="F29" s="116">
        <v>371100</v>
      </c>
      <c r="G29" s="122">
        <v>201760</v>
      </c>
      <c r="H29" s="121" t="s">
        <v>1862</v>
      </c>
      <c r="I29" s="148"/>
      <c r="J29" s="149">
        <v>319760</v>
      </c>
      <c r="K29" s="144">
        <f t="shared" si="2"/>
        <v>371100</v>
      </c>
      <c r="M29" s="84" t="s">
        <v>1863</v>
      </c>
      <c r="N29" s="84">
        <v>118000</v>
      </c>
      <c r="Q29" s="84" t="s">
        <v>1862</v>
      </c>
    </row>
    <row r="30" spans="1:17" ht="30" hidden="1" customHeight="1">
      <c r="A30" s="115"/>
      <c r="B30" s="116" t="s">
        <v>1845</v>
      </c>
      <c r="C30" s="122">
        <f t="shared" si="0"/>
        <v>100000</v>
      </c>
      <c r="D30" s="121">
        <f t="shared" si="1"/>
        <v>100000</v>
      </c>
      <c r="E30" s="115">
        <v>100000</v>
      </c>
      <c r="F30" s="116"/>
      <c r="G30" s="122"/>
      <c r="H30" s="121" t="s">
        <v>1846</v>
      </c>
      <c r="I30" s="148" t="s">
        <v>1834</v>
      </c>
      <c r="J30" s="149">
        <v>100000</v>
      </c>
      <c r="K30" s="144">
        <f t="shared" si="2"/>
        <v>0</v>
      </c>
      <c r="M30" s="84" t="s">
        <v>1845</v>
      </c>
      <c r="N30" s="84">
        <v>100000</v>
      </c>
      <c r="Q30" s="84" t="s">
        <v>1846</v>
      </c>
    </row>
    <row r="31" spans="1:17" ht="30" customHeight="1">
      <c r="A31" s="115"/>
      <c r="B31" s="116" t="s">
        <v>1864</v>
      </c>
      <c r="C31" s="117">
        <f t="shared" si="0"/>
        <v>54235</v>
      </c>
      <c r="D31" s="121">
        <f t="shared" si="1"/>
        <v>54235</v>
      </c>
      <c r="E31" s="115">
        <v>54235</v>
      </c>
      <c r="F31" s="116"/>
      <c r="G31" s="122"/>
      <c r="H31" s="121" t="s">
        <v>1853</v>
      </c>
      <c r="I31" s="148"/>
      <c r="J31" s="149">
        <v>54235</v>
      </c>
      <c r="K31" s="144">
        <f t="shared" si="2"/>
        <v>0</v>
      </c>
      <c r="M31" s="84" t="s">
        <v>1864</v>
      </c>
      <c r="N31" s="84">
        <v>54235</v>
      </c>
      <c r="Q31" s="84" t="s">
        <v>1853</v>
      </c>
    </row>
    <row r="32" spans="1:17" ht="30" customHeight="1">
      <c r="A32" s="115"/>
      <c r="B32" s="116" t="s">
        <v>1865</v>
      </c>
      <c r="C32" s="117">
        <f t="shared" si="0"/>
        <v>50000</v>
      </c>
      <c r="D32" s="118">
        <f t="shared" si="1"/>
        <v>50000</v>
      </c>
      <c r="E32" s="119">
        <v>50000</v>
      </c>
      <c r="F32" s="119"/>
      <c r="G32" s="120"/>
      <c r="H32" s="121" t="s">
        <v>1866</v>
      </c>
      <c r="I32" s="148"/>
      <c r="J32" s="149">
        <v>50000</v>
      </c>
      <c r="K32" s="144">
        <f t="shared" si="2"/>
        <v>0</v>
      </c>
      <c r="M32" s="84" t="s">
        <v>1865</v>
      </c>
      <c r="N32" s="84">
        <v>50000</v>
      </c>
      <c r="Q32" s="84" t="s">
        <v>1866</v>
      </c>
    </row>
    <row r="33" spans="1:17" ht="30" customHeight="1">
      <c r="A33" s="115"/>
      <c r="B33" s="116" t="s">
        <v>1867</v>
      </c>
      <c r="C33" s="117">
        <f t="shared" si="0"/>
        <v>46141</v>
      </c>
      <c r="D33" s="118">
        <f t="shared" si="1"/>
        <v>46141</v>
      </c>
      <c r="E33" s="119">
        <v>46141</v>
      </c>
      <c r="F33" s="119"/>
      <c r="G33" s="120"/>
      <c r="H33" s="121" t="s">
        <v>1866</v>
      </c>
      <c r="I33" s="148"/>
      <c r="J33" s="149">
        <v>46141</v>
      </c>
      <c r="K33" s="144">
        <f t="shared" si="2"/>
        <v>0</v>
      </c>
      <c r="M33" s="84" t="s">
        <v>1867</v>
      </c>
      <c r="N33" s="84">
        <v>46141</v>
      </c>
      <c r="Q33" s="84" t="s">
        <v>1866</v>
      </c>
    </row>
    <row r="34" spans="1:17" ht="30" customHeight="1">
      <c r="A34" s="115"/>
      <c r="B34" s="116" t="s">
        <v>1868</v>
      </c>
      <c r="C34" s="117">
        <f t="shared" si="0"/>
        <v>14743</v>
      </c>
      <c r="D34" s="118">
        <f t="shared" si="1"/>
        <v>14743</v>
      </c>
      <c r="E34" s="119">
        <v>14743</v>
      </c>
      <c r="F34" s="119"/>
      <c r="G34" s="120"/>
      <c r="H34" s="121" t="s">
        <v>1853</v>
      </c>
      <c r="I34" s="148"/>
      <c r="J34" s="149">
        <v>14743</v>
      </c>
      <c r="K34" s="144">
        <f t="shared" si="2"/>
        <v>0</v>
      </c>
      <c r="M34" s="84" t="s">
        <v>1868</v>
      </c>
      <c r="N34" s="84">
        <v>14743</v>
      </c>
      <c r="Q34" s="84" t="s">
        <v>1853</v>
      </c>
    </row>
    <row r="35" spans="1:17" ht="30" customHeight="1">
      <c r="A35" s="115"/>
      <c r="B35" s="116" t="s">
        <v>1869</v>
      </c>
      <c r="C35" s="117">
        <f t="shared" si="0"/>
        <v>4400</v>
      </c>
      <c r="D35" s="118">
        <f t="shared" si="1"/>
        <v>4400</v>
      </c>
      <c r="E35" s="119">
        <v>4400</v>
      </c>
      <c r="F35" s="119"/>
      <c r="G35" s="120"/>
      <c r="H35" s="121" t="s">
        <v>1870</v>
      </c>
      <c r="I35" s="148"/>
      <c r="J35" s="149">
        <v>4400</v>
      </c>
      <c r="K35" s="144">
        <f t="shared" si="2"/>
        <v>0</v>
      </c>
      <c r="M35" s="84" t="s">
        <v>1869</v>
      </c>
      <c r="N35" s="84">
        <v>4400</v>
      </c>
      <c r="Q35" s="84" t="s">
        <v>1870</v>
      </c>
    </row>
    <row r="36" spans="1:17" ht="30" customHeight="1">
      <c r="A36" s="109" t="s">
        <v>1813</v>
      </c>
      <c r="B36" s="98"/>
      <c r="C36" s="110">
        <f>SUBTOTAL(9,C37:C56)</f>
        <v>924871</v>
      </c>
      <c r="D36" s="128">
        <f t="shared" si="1"/>
        <v>1004871</v>
      </c>
      <c r="E36" s="129">
        <f>984871+20000</f>
        <v>1004871</v>
      </c>
      <c r="F36" s="129"/>
      <c r="G36" s="130">
        <v>20000</v>
      </c>
      <c r="H36" s="114"/>
      <c r="I36" s="146"/>
      <c r="J36" s="147">
        <v>1004871</v>
      </c>
      <c r="K36" s="144">
        <f t="shared" si="2"/>
        <v>-80000</v>
      </c>
      <c r="L36" s="145" t="s">
        <v>1813</v>
      </c>
      <c r="N36" s="145">
        <v>984871</v>
      </c>
    </row>
    <row r="37" spans="1:17" ht="30" customHeight="1">
      <c r="A37" s="115"/>
      <c r="B37" s="116" t="s">
        <v>1871</v>
      </c>
      <c r="C37" s="117">
        <f t="shared" si="0"/>
        <v>210040</v>
      </c>
      <c r="D37" s="118">
        <f t="shared" si="1"/>
        <v>210040</v>
      </c>
      <c r="E37" s="119">
        <v>210040</v>
      </c>
      <c r="F37" s="119"/>
      <c r="G37" s="120"/>
      <c r="H37" s="121" t="s">
        <v>1872</v>
      </c>
      <c r="I37" s="148"/>
      <c r="J37" s="149">
        <v>210040</v>
      </c>
      <c r="K37" s="144">
        <f t="shared" si="2"/>
        <v>0</v>
      </c>
      <c r="M37" s="84" t="s">
        <v>1871</v>
      </c>
      <c r="N37" s="84">
        <v>210040</v>
      </c>
      <c r="Q37" s="84" t="s">
        <v>1872</v>
      </c>
    </row>
    <row r="38" spans="1:17" ht="30" customHeight="1">
      <c r="A38" s="115"/>
      <c r="B38" s="116" t="s">
        <v>1873</v>
      </c>
      <c r="C38" s="117">
        <f t="shared" si="0"/>
        <v>200000</v>
      </c>
      <c r="D38" s="118">
        <f t="shared" si="1"/>
        <v>200000</v>
      </c>
      <c r="E38" s="119">
        <v>200000</v>
      </c>
      <c r="F38" s="119"/>
      <c r="G38" s="120"/>
      <c r="H38" s="121" t="s">
        <v>1872</v>
      </c>
      <c r="I38" s="148"/>
      <c r="J38" s="149">
        <v>200000</v>
      </c>
      <c r="K38" s="144">
        <f t="shared" si="2"/>
        <v>0</v>
      </c>
      <c r="M38" s="84" t="s">
        <v>1873</v>
      </c>
      <c r="N38" s="84">
        <v>200000</v>
      </c>
      <c r="Q38" s="84" t="s">
        <v>1872</v>
      </c>
    </row>
    <row r="39" spans="1:17" ht="30" customHeight="1">
      <c r="A39" s="115"/>
      <c r="B39" s="116" t="s">
        <v>1874</v>
      </c>
      <c r="C39" s="117">
        <f t="shared" ref="C39:C70" si="3">D39+G39</f>
        <v>163000</v>
      </c>
      <c r="D39" s="118">
        <f t="shared" ref="D39:D70" si="4">E39+F39</f>
        <v>163000</v>
      </c>
      <c r="E39" s="119">
        <f>143000+20000</f>
        <v>163000</v>
      </c>
      <c r="F39" s="119"/>
      <c r="G39" s="120"/>
      <c r="H39" s="121" t="s">
        <v>1872</v>
      </c>
      <c r="I39" s="148"/>
      <c r="J39" s="149">
        <v>143000</v>
      </c>
      <c r="K39" s="144">
        <f t="shared" si="2"/>
        <v>20000</v>
      </c>
      <c r="M39" s="84" t="s">
        <v>1874</v>
      </c>
      <c r="N39" s="84">
        <v>143000</v>
      </c>
      <c r="Q39" s="84" t="s">
        <v>1872</v>
      </c>
    </row>
    <row r="40" spans="1:17" ht="30" customHeight="1">
      <c r="A40" s="115"/>
      <c r="B40" s="116" t="s">
        <v>1875</v>
      </c>
      <c r="C40" s="117">
        <f t="shared" si="3"/>
        <v>123469</v>
      </c>
      <c r="D40" s="121">
        <f t="shared" si="4"/>
        <v>123469</v>
      </c>
      <c r="E40" s="115">
        <v>123469</v>
      </c>
      <c r="F40" s="116"/>
      <c r="G40" s="122"/>
      <c r="H40" s="121" t="s">
        <v>1876</v>
      </c>
      <c r="I40" s="148"/>
      <c r="J40" s="149">
        <v>123469</v>
      </c>
      <c r="K40" s="144">
        <f t="shared" ref="K40:K71" si="5">C40-J40</f>
        <v>0</v>
      </c>
      <c r="M40" s="84" t="s">
        <v>1875</v>
      </c>
      <c r="N40" s="84">
        <v>123469</v>
      </c>
      <c r="Q40" s="84" t="s">
        <v>1876</v>
      </c>
    </row>
    <row r="41" spans="1:17" ht="30" hidden="1" customHeight="1">
      <c r="A41" s="115"/>
      <c r="B41" s="116" t="s">
        <v>1877</v>
      </c>
      <c r="C41" s="122">
        <f t="shared" si="3"/>
        <v>100000</v>
      </c>
      <c r="D41" s="121">
        <f t="shared" si="4"/>
        <v>100000</v>
      </c>
      <c r="E41" s="115">
        <v>100000</v>
      </c>
      <c r="F41" s="116"/>
      <c r="G41" s="122"/>
      <c r="H41" s="121" t="s">
        <v>1846</v>
      </c>
      <c r="I41" s="148" t="s">
        <v>1834</v>
      </c>
      <c r="J41" s="149">
        <v>100000</v>
      </c>
      <c r="K41" s="144">
        <f t="shared" si="5"/>
        <v>0</v>
      </c>
      <c r="M41" s="84" t="s">
        <v>1877</v>
      </c>
      <c r="N41" s="84">
        <v>100000</v>
      </c>
      <c r="Q41" s="84" t="s">
        <v>1846</v>
      </c>
    </row>
    <row r="42" spans="1:17" ht="30" customHeight="1">
      <c r="A42" s="115"/>
      <c r="B42" s="116" t="s">
        <v>1878</v>
      </c>
      <c r="C42" s="117">
        <f t="shared" si="3"/>
        <v>68000</v>
      </c>
      <c r="D42" s="121">
        <f t="shared" si="4"/>
        <v>68000</v>
      </c>
      <c r="E42" s="115">
        <v>68000</v>
      </c>
      <c r="F42" s="116"/>
      <c r="G42" s="122"/>
      <c r="H42" s="121" t="s">
        <v>1872</v>
      </c>
      <c r="I42" s="148"/>
      <c r="J42" s="149">
        <v>68000</v>
      </c>
      <c r="K42" s="144">
        <f t="shared" si="5"/>
        <v>0</v>
      </c>
      <c r="M42" s="84" t="s">
        <v>1878</v>
      </c>
      <c r="N42" s="84">
        <v>68000</v>
      </c>
      <c r="Q42" s="84" t="s">
        <v>1872</v>
      </c>
    </row>
    <row r="43" spans="1:17" ht="30" customHeight="1">
      <c r="A43" s="115"/>
      <c r="B43" s="116" t="s">
        <v>1879</v>
      </c>
      <c r="C43" s="117">
        <f t="shared" si="3"/>
        <v>42260</v>
      </c>
      <c r="D43" s="118">
        <f t="shared" si="4"/>
        <v>42260</v>
      </c>
      <c r="E43" s="119">
        <v>42260</v>
      </c>
      <c r="F43" s="119"/>
      <c r="G43" s="120"/>
      <c r="H43" s="121" t="s">
        <v>1880</v>
      </c>
      <c r="I43" s="148"/>
      <c r="J43" s="149">
        <v>42260</v>
      </c>
      <c r="K43" s="144">
        <f t="shared" si="5"/>
        <v>0</v>
      </c>
      <c r="M43" s="84" t="s">
        <v>1879</v>
      </c>
      <c r="N43" s="84">
        <v>42260</v>
      </c>
      <c r="Q43" s="84" t="s">
        <v>1880</v>
      </c>
    </row>
    <row r="44" spans="1:17" ht="30" customHeight="1">
      <c r="A44" s="115"/>
      <c r="B44" s="131" t="s">
        <v>1881</v>
      </c>
      <c r="C44" s="117">
        <f t="shared" si="3"/>
        <v>23000</v>
      </c>
      <c r="D44" s="118">
        <f t="shared" si="4"/>
        <v>23000</v>
      </c>
      <c r="E44" s="119">
        <v>23000</v>
      </c>
      <c r="F44" s="119"/>
      <c r="G44" s="120"/>
      <c r="H44" s="132" t="s">
        <v>1882</v>
      </c>
      <c r="I44" s="149"/>
      <c r="J44" s="149">
        <v>23000</v>
      </c>
      <c r="K44" s="144">
        <f t="shared" si="5"/>
        <v>0</v>
      </c>
      <c r="M44" s="84" t="s">
        <v>1881</v>
      </c>
      <c r="N44" s="84">
        <v>23000</v>
      </c>
      <c r="Q44" s="84" t="s">
        <v>1882</v>
      </c>
    </row>
    <row r="45" spans="1:17" ht="30" customHeight="1">
      <c r="A45" s="124"/>
      <c r="B45" s="133" t="s">
        <v>1883</v>
      </c>
      <c r="C45" s="126">
        <f t="shared" si="3"/>
        <v>20000</v>
      </c>
      <c r="D45" s="118">
        <f t="shared" si="4"/>
        <v>0</v>
      </c>
      <c r="E45" s="119"/>
      <c r="F45" s="119"/>
      <c r="G45" s="120">
        <v>20000</v>
      </c>
      <c r="H45" s="127" t="s">
        <v>1884</v>
      </c>
      <c r="I45" s="148"/>
      <c r="J45" s="149">
        <v>20000</v>
      </c>
      <c r="K45" s="144">
        <f t="shared" si="5"/>
        <v>0</v>
      </c>
    </row>
    <row r="46" spans="1:17" ht="30" customHeight="1">
      <c r="A46" s="115"/>
      <c r="B46" s="123" t="s">
        <v>1885</v>
      </c>
      <c r="C46" s="117">
        <f t="shared" si="3"/>
        <v>11500</v>
      </c>
      <c r="D46" s="118">
        <f t="shared" si="4"/>
        <v>11500</v>
      </c>
      <c r="E46" s="119">
        <v>11500</v>
      </c>
      <c r="F46" s="119"/>
      <c r="G46" s="120"/>
      <c r="H46" s="121" t="s">
        <v>1876</v>
      </c>
      <c r="I46" s="148"/>
      <c r="J46" s="149">
        <v>11500</v>
      </c>
      <c r="K46" s="144">
        <f t="shared" si="5"/>
        <v>0</v>
      </c>
      <c r="M46" s="84" t="s">
        <v>1885</v>
      </c>
      <c r="N46" s="84">
        <v>11500</v>
      </c>
      <c r="Q46" s="84" t="s">
        <v>1876</v>
      </c>
    </row>
    <row r="47" spans="1:17" ht="30" customHeight="1">
      <c r="A47" s="115"/>
      <c r="B47" s="123"/>
      <c r="C47" s="117">
        <f t="shared" si="3"/>
        <v>4000</v>
      </c>
      <c r="D47" s="118">
        <f t="shared" si="4"/>
        <v>4000</v>
      </c>
      <c r="E47" s="119">
        <v>4000</v>
      </c>
      <c r="F47" s="119"/>
      <c r="G47" s="120"/>
      <c r="H47" s="121" t="s">
        <v>1886</v>
      </c>
      <c r="I47" s="148"/>
      <c r="J47" s="149">
        <v>4000</v>
      </c>
      <c r="K47" s="144">
        <f t="shared" si="5"/>
        <v>0</v>
      </c>
      <c r="N47" s="84">
        <v>4000</v>
      </c>
      <c r="Q47" s="84" t="s">
        <v>1887</v>
      </c>
    </row>
    <row r="48" spans="1:17" ht="30" customHeight="1">
      <c r="A48" s="115"/>
      <c r="B48" s="123"/>
      <c r="C48" s="117">
        <f t="shared" si="3"/>
        <v>3500</v>
      </c>
      <c r="D48" s="118">
        <f t="shared" si="4"/>
        <v>3500</v>
      </c>
      <c r="E48" s="119">
        <v>3500</v>
      </c>
      <c r="F48" s="119"/>
      <c r="G48" s="120"/>
      <c r="H48" s="121" t="s">
        <v>1888</v>
      </c>
      <c r="I48" s="148"/>
      <c r="J48" s="149">
        <v>3500</v>
      </c>
      <c r="K48" s="144">
        <f t="shared" si="5"/>
        <v>0</v>
      </c>
      <c r="N48" s="84">
        <v>3500</v>
      </c>
      <c r="Q48" s="84" t="s">
        <v>1888</v>
      </c>
    </row>
    <row r="49" spans="1:17" ht="30" customHeight="1">
      <c r="A49" s="115"/>
      <c r="B49" s="116" t="s">
        <v>1889</v>
      </c>
      <c r="C49" s="117">
        <f t="shared" si="3"/>
        <v>16550</v>
      </c>
      <c r="D49" s="118">
        <f t="shared" si="4"/>
        <v>16550</v>
      </c>
      <c r="E49" s="119">
        <v>16550</v>
      </c>
      <c r="F49" s="119"/>
      <c r="G49" s="120"/>
      <c r="H49" s="121" t="s">
        <v>1880</v>
      </c>
      <c r="I49" s="148"/>
      <c r="J49" s="149">
        <v>16550</v>
      </c>
      <c r="K49" s="144">
        <f t="shared" si="5"/>
        <v>0</v>
      </c>
      <c r="M49" s="84" t="s">
        <v>1889</v>
      </c>
      <c r="N49" s="84">
        <v>16550</v>
      </c>
      <c r="Q49" s="84" t="s">
        <v>1880</v>
      </c>
    </row>
    <row r="50" spans="1:17" ht="30" customHeight="1">
      <c r="A50" s="115"/>
      <c r="B50" s="116" t="s">
        <v>1890</v>
      </c>
      <c r="C50" s="117">
        <f t="shared" si="3"/>
        <v>12500</v>
      </c>
      <c r="D50" s="118">
        <f t="shared" si="4"/>
        <v>12500</v>
      </c>
      <c r="E50" s="119">
        <v>12500</v>
      </c>
      <c r="F50" s="119"/>
      <c r="G50" s="120"/>
      <c r="H50" s="121" t="s">
        <v>1872</v>
      </c>
      <c r="I50" s="148" t="s">
        <v>31</v>
      </c>
      <c r="J50" s="149">
        <v>12500</v>
      </c>
      <c r="K50" s="144">
        <f t="shared" si="5"/>
        <v>0</v>
      </c>
      <c r="M50" s="84" t="s">
        <v>1891</v>
      </c>
      <c r="N50" s="84">
        <v>12500</v>
      </c>
      <c r="Q50" s="84" t="s">
        <v>1872</v>
      </c>
    </row>
    <row r="51" spans="1:17" ht="30" customHeight="1">
      <c r="A51" s="115"/>
      <c r="B51" s="116" t="s">
        <v>1892</v>
      </c>
      <c r="C51" s="117">
        <f>D51+G51+D53+G53</f>
        <v>11352</v>
      </c>
      <c r="D51" s="118">
        <f t="shared" si="4"/>
        <v>6352</v>
      </c>
      <c r="E51" s="119">
        <v>6352</v>
      </c>
      <c r="F51" s="119"/>
      <c r="G51" s="120"/>
      <c r="H51" s="121" t="s">
        <v>1880</v>
      </c>
      <c r="I51" s="148"/>
      <c r="J51" s="149">
        <v>6352</v>
      </c>
      <c r="K51" s="144">
        <f t="shared" si="5"/>
        <v>5000</v>
      </c>
      <c r="M51" s="84" t="s">
        <v>1893</v>
      </c>
      <c r="N51" s="84">
        <v>6352</v>
      </c>
      <c r="Q51" s="84" t="s">
        <v>1880</v>
      </c>
    </row>
    <row r="52" spans="1:17" ht="30" customHeight="1">
      <c r="A52" s="115"/>
      <c r="B52" s="116" t="s">
        <v>1894</v>
      </c>
      <c r="C52" s="117">
        <f>D52+G52</f>
        <v>6000</v>
      </c>
      <c r="D52" s="121">
        <f t="shared" si="4"/>
        <v>6000</v>
      </c>
      <c r="E52" s="115">
        <v>6000</v>
      </c>
      <c r="F52" s="116"/>
      <c r="G52" s="122"/>
      <c r="H52" s="121" t="s">
        <v>1895</v>
      </c>
      <c r="I52" s="148"/>
      <c r="J52" s="149">
        <v>6000</v>
      </c>
      <c r="K52" s="144">
        <f t="shared" si="5"/>
        <v>0</v>
      </c>
      <c r="M52" s="84" t="s">
        <v>1894</v>
      </c>
      <c r="N52" s="84">
        <v>6000</v>
      </c>
      <c r="Q52" s="84" t="s">
        <v>1895</v>
      </c>
    </row>
    <row r="53" spans="1:17" ht="30" hidden="1" customHeight="1">
      <c r="A53" s="115"/>
      <c r="B53" s="116" t="s">
        <v>1892</v>
      </c>
      <c r="C53" s="122"/>
      <c r="D53" s="121">
        <f t="shared" si="4"/>
        <v>5000</v>
      </c>
      <c r="E53" s="115">
        <v>5000</v>
      </c>
      <c r="F53" s="116"/>
      <c r="G53" s="122"/>
      <c r="H53" s="121" t="s">
        <v>1880</v>
      </c>
      <c r="I53" s="148" t="s">
        <v>1896</v>
      </c>
      <c r="J53" s="149">
        <v>5000</v>
      </c>
      <c r="K53" s="144">
        <f t="shared" si="5"/>
        <v>-5000</v>
      </c>
      <c r="M53" s="84" t="s">
        <v>1892</v>
      </c>
      <c r="N53" s="84">
        <v>5000</v>
      </c>
      <c r="Q53" s="84" t="s">
        <v>1880</v>
      </c>
    </row>
    <row r="54" spans="1:17" ht="30" customHeight="1">
      <c r="A54" s="115"/>
      <c r="B54" s="116" t="s">
        <v>1897</v>
      </c>
      <c r="C54" s="117">
        <f t="shared" si="3"/>
        <v>5000</v>
      </c>
      <c r="D54" s="121">
        <f t="shared" si="4"/>
        <v>5000</v>
      </c>
      <c r="E54" s="115">
        <v>5000</v>
      </c>
      <c r="F54" s="116"/>
      <c r="G54" s="122"/>
      <c r="H54" s="121" t="s">
        <v>1898</v>
      </c>
      <c r="I54" s="148"/>
      <c r="J54" s="149">
        <v>5000</v>
      </c>
      <c r="K54" s="144">
        <f t="shared" si="5"/>
        <v>0</v>
      </c>
      <c r="M54" s="84" t="s">
        <v>1897</v>
      </c>
      <c r="N54" s="84">
        <v>5000</v>
      </c>
      <c r="Q54" s="84" t="s">
        <v>1898</v>
      </c>
    </row>
    <row r="55" spans="1:17" ht="30" customHeight="1">
      <c r="A55" s="115"/>
      <c r="B55" s="116" t="s">
        <v>1899</v>
      </c>
      <c r="C55" s="117">
        <f t="shared" si="3"/>
        <v>4500</v>
      </c>
      <c r="D55" s="118">
        <f t="shared" si="4"/>
        <v>4500</v>
      </c>
      <c r="E55" s="119">
        <v>4500</v>
      </c>
      <c r="F55" s="119"/>
      <c r="G55" s="120"/>
      <c r="H55" s="121" t="s">
        <v>1898</v>
      </c>
      <c r="I55" s="148"/>
      <c r="J55" s="149">
        <v>4500</v>
      </c>
      <c r="K55" s="144">
        <f t="shared" si="5"/>
        <v>0</v>
      </c>
      <c r="M55" s="84" t="s">
        <v>1899</v>
      </c>
      <c r="N55" s="84">
        <v>4500</v>
      </c>
      <c r="Q55" s="84" t="s">
        <v>1898</v>
      </c>
    </row>
    <row r="56" spans="1:17" ht="30" customHeight="1">
      <c r="A56" s="115"/>
      <c r="B56" s="116" t="s">
        <v>1900</v>
      </c>
      <c r="C56" s="117">
        <f t="shared" si="3"/>
        <v>200</v>
      </c>
      <c r="D56" s="118">
        <f t="shared" si="4"/>
        <v>200</v>
      </c>
      <c r="E56" s="119">
        <v>200</v>
      </c>
      <c r="F56" s="119"/>
      <c r="G56" s="120"/>
      <c r="H56" s="121" t="s">
        <v>1898</v>
      </c>
      <c r="I56" s="148"/>
      <c r="J56" s="149">
        <v>200</v>
      </c>
      <c r="K56" s="144">
        <f t="shared" si="5"/>
        <v>0</v>
      </c>
      <c r="M56" s="84" t="s">
        <v>1900</v>
      </c>
      <c r="N56" s="84">
        <v>200</v>
      </c>
      <c r="Q56" s="84" t="s">
        <v>1898</v>
      </c>
    </row>
    <row r="57" spans="1:17" ht="30" customHeight="1">
      <c r="A57" s="109" t="s">
        <v>1814</v>
      </c>
      <c r="B57" s="98"/>
      <c r="C57" s="110">
        <f>SUBTOTAL(9,C58:C66)</f>
        <v>607321.26</v>
      </c>
      <c r="D57" s="128">
        <f t="shared" si="4"/>
        <v>883721.26</v>
      </c>
      <c r="E57" s="129">
        <v>883721.26</v>
      </c>
      <c r="F57" s="129"/>
      <c r="G57" s="130"/>
      <c r="H57" s="114"/>
      <c r="I57" s="146"/>
      <c r="J57" s="147">
        <v>883721.26</v>
      </c>
      <c r="K57" s="144">
        <f t="shared" si="5"/>
        <v>-276400</v>
      </c>
      <c r="L57" s="145" t="s">
        <v>1814</v>
      </c>
      <c r="N57" s="145">
        <v>883721.26</v>
      </c>
    </row>
    <row r="58" spans="1:17" ht="30" customHeight="1">
      <c r="A58" s="115"/>
      <c r="B58" s="123" t="s">
        <v>1901</v>
      </c>
      <c r="C58" s="117">
        <f t="shared" si="3"/>
        <v>283800</v>
      </c>
      <c r="D58" s="118">
        <f t="shared" si="4"/>
        <v>283800</v>
      </c>
      <c r="E58" s="119">
        <v>283800</v>
      </c>
      <c r="F58" s="119"/>
      <c r="G58" s="120"/>
      <c r="H58" s="121" t="s">
        <v>1902</v>
      </c>
      <c r="I58" s="148"/>
      <c r="J58" s="149">
        <v>283800</v>
      </c>
      <c r="K58" s="144">
        <f t="shared" si="5"/>
        <v>0</v>
      </c>
      <c r="M58" s="84" t="s">
        <v>1901</v>
      </c>
      <c r="N58" s="84">
        <v>283800</v>
      </c>
      <c r="Q58" s="84" t="s">
        <v>1902</v>
      </c>
    </row>
    <row r="59" spans="1:17" ht="30" customHeight="1">
      <c r="A59" s="115"/>
      <c r="B59" s="123"/>
      <c r="C59" s="117">
        <f t="shared" si="3"/>
        <v>20600</v>
      </c>
      <c r="D59" s="118">
        <f t="shared" si="4"/>
        <v>20600</v>
      </c>
      <c r="E59" s="119">
        <v>20600</v>
      </c>
      <c r="F59" s="119"/>
      <c r="G59" s="120"/>
      <c r="H59" s="121" t="s">
        <v>1903</v>
      </c>
      <c r="I59" s="148"/>
      <c r="J59" s="149">
        <v>20600</v>
      </c>
      <c r="K59" s="144">
        <f t="shared" si="5"/>
        <v>0</v>
      </c>
      <c r="N59" s="84">
        <v>20600</v>
      </c>
      <c r="Q59" s="84" t="s">
        <v>1903</v>
      </c>
    </row>
    <row r="60" spans="1:17" ht="30" customHeight="1">
      <c r="A60" s="115"/>
      <c r="B60" s="123"/>
      <c r="C60" s="117">
        <f t="shared" si="3"/>
        <v>3335</v>
      </c>
      <c r="D60" s="118">
        <f t="shared" si="4"/>
        <v>3335</v>
      </c>
      <c r="E60" s="119">
        <v>3335</v>
      </c>
      <c r="F60" s="119"/>
      <c r="G60" s="120"/>
      <c r="H60" s="121" t="s">
        <v>1904</v>
      </c>
      <c r="I60" s="148"/>
      <c r="J60" s="149">
        <v>3335</v>
      </c>
      <c r="K60" s="144">
        <f t="shared" si="5"/>
        <v>0</v>
      </c>
      <c r="N60" s="84">
        <v>3335</v>
      </c>
      <c r="Q60" s="84" t="s">
        <v>1904</v>
      </c>
    </row>
    <row r="61" spans="1:17" ht="30" hidden="1" customHeight="1">
      <c r="A61" s="134"/>
      <c r="B61" s="116" t="s">
        <v>1845</v>
      </c>
      <c r="C61" s="117">
        <f t="shared" si="3"/>
        <v>276400</v>
      </c>
      <c r="D61" s="119">
        <f t="shared" si="4"/>
        <v>276400</v>
      </c>
      <c r="E61" s="119">
        <v>276400</v>
      </c>
      <c r="F61" s="119"/>
      <c r="G61" s="119"/>
      <c r="H61" s="135" t="s">
        <v>1846</v>
      </c>
      <c r="I61" s="148" t="s">
        <v>1834</v>
      </c>
      <c r="J61" s="149">
        <v>276400</v>
      </c>
      <c r="K61" s="144">
        <f t="shared" si="5"/>
        <v>0</v>
      </c>
      <c r="M61" s="84" t="s">
        <v>1845</v>
      </c>
      <c r="N61" s="84">
        <v>276400</v>
      </c>
      <c r="Q61" s="84" t="s">
        <v>1846</v>
      </c>
    </row>
    <row r="62" spans="1:17" ht="30" customHeight="1">
      <c r="A62" s="115"/>
      <c r="B62" s="123" t="s">
        <v>1905</v>
      </c>
      <c r="C62" s="117">
        <f t="shared" si="3"/>
        <v>140198.16</v>
      </c>
      <c r="D62" s="118">
        <f t="shared" si="4"/>
        <v>140198.16</v>
      </c>
      <c r="E62" s="119">
        <v>140198.16</v>
      </c>
      <c r="F62" s="119"/>
      <c r="G62" s="120"/>
      <c r="H62" s="121" t="s">
        <v>1906</v>
      </c>
      <c r="I62" s="148"/>
      <c r="J62" s="149">
        <v>140198.16</v>
      </c>
      <c r="K62" s="144">
        <f t="shared" si="5"/>
        <v>0</v>
      </c>
      <c r="M62" s="84" t="s">
        <v>1905</v>
      </c>
      <c r="N62" s="84">
        <v>140198.16</v>
      </c>
      <c r="Q62" s="84" t="s">
        <v>1906</v>
      </c>
    </row>
    <row r="63" spans="1:17" ht="30" customHeight="1">
      <c r="A63" s="115"/>
      <c r="B63" s="123"/>
      <c r="C63" s="117">
        <f t="shared" si="3"/>
        <v>4829.1000000000004</v>
      </c>
      <c r="D63" s="118">
        <f t="shared" si="4"/>
        <v>4829.1000000000004</v>
      </c>
      <c r="E63" s="119">
        <v>4829.1000000000004</v>
      </c>
      <c r="F63" s="119"/>
      <c r="G63" s="120"/>
      <c r="H63" s="121" t="s">
        <v>1903</v>
      </c>
      <c r="I63" s="148"/>
      <c r="J63" s="149">
        <v>4829.1000000000004</v>
      </c>
      <c r="K63" s="144">
        <f t="shared" si="5"/>
        <v>0</v>
      </c>
      <c r="N63" s="84">
        <v>4829.1000000000004</v>
      </c>
      <c r="Q63" s="84" t="s">
        <v>1903</v>
      </c>
    </row>
    <row r="64" spans="1:17" ht="30" customHeight="1">
      <c r="A64" s="115"/>
      <c r="B64" s="116" t="s">
        <v>1907</v>
      </c>
      <c r="C64" s="117">
        <f t="shared" si="3"/>
        <v>118356</v>
      </c>
      <c r="D64" s="118">
        <f t="shared" si="4"/>
        <v>118356</v>
      </c>
      <c r="E64" s="119">
        <v>118356</v>
      </c>
      <c r="F64" s="119"/>
      <c r="G64" s="120"/>
      <c r="H64" s="121" t="s">
        <v>1902</v>
      </c>
      <c r="I64" s="148"/>
      <c r="J64" s="149">
        <v>118356</v>
      </c>
      <c r="K64" s="144">
        <f t="shared" si="5"/>
        <v>0</v>
      </c>
      <c r="M64" s="84" t="s">
        <v>1907</v>
      </c>
      <c r="N64" s="84">
        <v>118356</v>
      </c>
      <c r="Q64" s="84" t="s">
        <v>1902</v>
      </c>
    </row>
    <row r="65" spans="1:17" ht="30" customHeight="1">
      <c r="A65" s="115"/>
      <c r="B65" s="116" t="s">
        <v>1908</v>
      </c>
      <c r="C65" s="117">
        <f t="shared" si="3"/>
        <v>34203</v>
      </c>
      <c r="D65" s="118">
        <f t="shared" si="4"/>
        <v>34203</v>
      </c>
      <c r="E65" s="119">
        <v>34203</v>
      </c>
      <c r="F65" s="119"/>
      <c r="G65" s="120"/>
      <c r="H65" s="121" t="s">
        <v>1909</v>
      </c>
      <c r="I65" s="148"/>
      <c r="J65" s="149">
        <v>34203</v>
      </c>
      <c r="K65" s="144">
        <f t="shared" si="5"/>
        <v>0</v>
      </c>
      <c r="M65" s="84" t="s">
        <v>1908</v>
      </c>
      <c r="N65" s="84">
        <v>34203</v>
      </c>
      <c r="Q65" s="84" t="s">
        <v>1909</v>
      </c>
    </row>
    <row r="66" spans="1:17" ht="30" customHeight="1">
      <c r="A66" s="124"/>
      <c r="B66" s="125" t="s">
        <v>1910</v>
      </c>
      <c r="C66" s="126">
        <f t="shared" si="3"/>
        <v>2000</v>
      </c>
      <c r="D66" s="118">
        <f t="shared" si="4"/>
        <v>2000</v>
      </c>
      <c r="E66" s="119">
        <v>2000</v>
      </c>
      <c r="F66" s="119"/>
      <c r="G66" s="120"/>
      <c r="H66" s="127" t="s">
        <v>1911</v>
      </c>
      <c r="I66" s="148"/>
      <c r="J66" s="149">
        <v>2000</v>
      </c>
      <c r="K66" s="144">
        <f t="shared" si="5"/>
        <v>0</v>
      </c>
      <c r="M66" s="84" t="s">
        <v>1910</v>
      </c>
      <c r="N66" s="84">
        <v>2000</v>
      </c>
      <c r="Q66" s="84" t="s">
        <v>1911</v>
      </c>
    </row>
    <row r="67" spans="1:17" ht="30" customHeight="1">
      <c r="A67" s="109" t="s">
        <v>1815</v>
      </c>
      <c r="B67" s="98"/>
      <c r="C67" s="110">
        <f>SUBTOTAL(9,C68:C73)</f>
        <v>905494</v>
      </c>
      <c r="D67" s="128">
        <f t="shared" si="4"/>
        <v>915494</v>
      </c>
      <c r="E67" s="129">
        <v>865274</v>
      </c>
      <c r="F67" s="129">
        <f>SUM(F68:F74)</f>
        <v>50220</v>
      </c>
      <c r="G67" s="130"/>
      <c r="H67" s="114"/>
      <c r="I67" s="146"/>
      <c r="J67" s="147">
        <v>865274</v>
      </c>
      <c r="K67" s="144">
        <f t="shared" si="5"/>
        <v>40220</v>
      </c>
      <c r="L67" s="145" t="s">
        <v>1815</v>
      </c>
      <c r="N67" s="145">
        <v>865274</v>
      </c>
    </row>
    <row r="68" spans="1:17" ht="30" customHeight="1">
      <c r="A68" s="115"/>
      <c r="B68" s="116" t="s">
        <v>1912</v>
      </c>
      <c r="C68" s="117">
        <f t="shared" si="3"/>
        <v>725068.1</v>
      </c>
      <c r="D68" s="118">
        <f t="shared" si="4"/>
        <v>725068.1</v>
      </c>
      <c r="E68" s="119">
        <v>674848.1</v>
      </c>
      <c r="F68" s="119">
        <v>50220</v>
      </c>
      <c r="G68" s="120"/>
      <c r="H68" s="121" t="s">
        <v>1913</v>
      </c>
      <c r="I68" s="148"/>
      <c r="J68" s="149">
        <v>674848.1</v>
      </c>
      <c r="K68" s="144">
        <f t="shared" si="5"/>
        <v>50220</v>
      </c>
      <c r="M68" s="84" t="s">
        <v>1912</v>
      </c>
      <c r="N68" s="84">
        <v>674848.1</v>
      </c>
      <c r="Q68" s="84" t="s">
        <v>1913</v>
      </c>
    </row>
    <row r="69" spans="1:17" ht="30" customHeight="1">
      <c r="A69" s="115"/>
      <c r="B69" s="116" t="s">
        <v>1914</v>
      </c>
      <c r="C69" s="117">
        <f t="shared" si="3"/>
        <v>53127</v>
      </c>
      <c r="D69" s="118">
        <f t="shared" si="4"/>
        <v>53127</v>
      </c>
      <c r="E69" s="119">
        <v>53127</v>
      </c>
      <c r="F69" s="119"/>
      <c r="G69" s="120"/>
      <c r="H69" s="121" t="s">
        <v>1913</v>
      </c>
      <c r="I69" s="148"/>
      <c r="J69" s="149">
        <v>53127</v>
      </c>
      <c r="K69" s="144">
        <f t="shared" si="5"/>
        <v>0</v>
      </c>
      <c r="M69" s="84" t="s">
        <v>1914</v>
      </c>
      <c r="N69" s="84">
        <v>53127</v>
      </c>
      <c r="Q69" s="84" t="s">
        <v>1913</v>
      </c>
    </row>
    <row r="70" spans="1:17" ht="30" customHeight="1">
      <c r="A70" s="115"/>
      <c r="B70" s="116" t="s">
        <v>1915</v>
      </c>
      <c r="C70" s="117">
        <f t="shared" si="3"/>
        <v>43786</v>
      </c>
      <c r="D70" s="118">
        <f t="shared" si="4"/>
        <v>43786</v>
      </c>
      <c r="E70" s="119">
        <v>43786</v>
      </c>
      <c r="F70" s="119"/>
      <c r="G70" s="120"/>
      <c r="H70" s="121" t="s">
        <v>1913</v>
      </c>
      <c r="I70" s="148"/>
      <c r="J70" s="149">
        <v>43786</v>
      </c>
      <c r="K70" s="144">
        <f t="shared" si="5"/>
        <v>0</v>
      </c>
      <c r="M70" s="84" t="s">
        <v>1915</v>
      </c>
      <c r="N70" s="84">
        <v>43786</v>
      </c>
      <c r="Q70" s="84" t="s">
        <v>1913</v>
      </c>
    </row>
    <row r="71" spans="1:17" ht="30" customHeight="1">
      <c r="A71" s="115"/>
      <c r="B71" s="116" t="s">
        <v>1916</v>
      </c>
      <c r="C71" s="117">
        <f t="shared" ref="C71:C102" si="6">D71+G71</f>
        <v>42795</v>
      </c>
      <c r="D71" s="118">
        <f t="shared" ref="D71:D102" si="7">E71+F71</f>
        <v>42795</v>
      </c>
      <c r="E71" s="119">
        <v>42795</v>
      </c>
      <c r="F71" s="119"/>
      <c r="G71" s="120"/>
      <c r="H71" s="121" t="s">
        <v>1917</v>
      </c>
      <c r="I71" s="148"/>
      <c r="J71" s="149">
        <v>42795</v>
      </c>
      <c r="K71" s="144">
        <f t="shared" si="5"/>
        <v>0</v>
      </c>
      <c r="M71" s="84" t="s">
        <v>1916</v>
      </c>
      <c r="N71" s="84">
        <v>42795</v>
      </c>
      <c r="Q71" s="84" t="s">
        <v>1917</v>
      </c>
    </row>
    <row r="72" spans="1:17" ht="30" customHeight="1">
      <c r="A72" s="115"/>
      <c r="B72" s="116" t="s">
        <v>1918</v>
      </c>
      <c r="C72" s="117">
        <f t="shared" si="6"/>
        <v>20626</v>
      </c>
      <c r="D72" s="118">
        <f t="shared" si="7"/>
        <v>20626</v>
      </c>
      <c r="E72" s="119">
        <v>20626</v>
      </c>
      <c r="F72" s="119"/>
      <c r="G72" s="120"/>
      <c r="H72" s="121" t="s">
        <v>1919</v>
      </c>
      <c r="I72" s="148"/>
      <c r="J72" s="149">
        <v>20626</v>
      </c>
      <c r="K72" s="144">
        <f t="shared" ref="K72:K103" si="8">C72-J72</f>
        <v>0</v>
      </c>
      <c r="M72" s="84" t="s">
        <v>1918</v>
      </c>
      <c r="N72" s="84">
        <v>20626</v>
      </c>
      <c r="Q72" s="84" t="s">
        <v>1919</v>
      </c>
    </row>
    <row r="73" spans="1:17" ht="30" customHeight="1">
      <c r="A73" s="115"/>
      <c r="B73" s="116" t="s">
        <v>1920</v>
      </c>
      <c r="C73" s="117">
        <f t="shared" si="6"/>
        <v>20091.900000000001</v>
      </c>
      <c r="D73" s="118">
        <f t="shared" si="7"/>
        <v>20091.900000000001</v>
      </c>
      <c r="E73" s="119">
        <v>20091.900000000001</v>
      </c>
      <c r="F73" s="119"/>
      <c r="G73" s="120"/>
      <c r="H73" s="121" t="s">
        <v>1913</v>
      </c>
      <c r="I73" s="148"/>
      <c r="J73" s="149">
        <v>20091.900000000001</v>
      </c>
      <c r="K73" s="144">
        <f t="shared" si="8"/>
        <v>0</v>
      </c>
      <c r="M73" s="84" t="s">
        <v>1920</v>
      </c>
      <c r="N73" s="84">
        <v>20091.900000000001</v>
      </c>
      <c r="Q73" s="84" t="s">
        <v>1913</v>
      </c>
    </row>
    <row r="74" spans="1:17" ht="30" hidden="1" customHeight="1">
      <c r="A74" s="134"/>
      <c r="B74" s="116" t="s">
        <v>1845</v>
      </c>
      <c r="C74" s="117">
        <f t="shared" si="6"/>
        <v>10000</v>
      </c>
      <c r="D74" s="119">
        <f t="shared" si="7"/>
        <v>10000</v>
      </c>
      <c r="E74" s="119">
        <v>10000</v>
      </c>
      <c r="F74" s="119"/>
      <c r="G74" s="119"/>
      <c r="H74" s="135" t="s">
        <v>1846</v>
      </c>
      <c r="I74" s="148" t="s">
        <v>1834</v>
      </c>
      <c r="J74" s="149">
        <v>10000</v>
      </c>
      <c r="K74" s="144">
        <f t="shared" si="8"/>
        <v>0</v>
      </c>
      <c r="M74" s="84" t="s">
        <v>1845</v>
      </c>
      <c r="N74" s="84">
        <v>10000</v>
      </c>
      <c r="Q74" s="84" t="s">
        <v>1846</v>
      </c>
    </row>
    <row r="75" spans="1:17" ht="30" customHeight="1">
      <c r="A75" s="109" t="s">
        <v>1816</v>
      </c>
      <c r="B75" s="98"/>
      <c r="C75" s="110">
        <f>SUBTOTAL(9,C76:C86)</f>
        <v>873707.71</v>
      </c>
      <c r="D75" s="128">
        <f t="shared" si="7"/>
        <v>883707.71</v>
      </c>
      <c r="E75" s="129">
        <v>883707.71</v>
      </c>
      <c r="F75" s="129"/>
      <c r="G75" s="130"/>
      <c r="H75" s="114"/>
      <c r="I75" s="146"/>
      <c r="J75" s="147">
        <v>883707.71</v>
      </c>
      <c r="K75" s="144">
        <f t="shared" si="8"/>
        <v>-10000</v>
      </c>
      <c r="L75" s="145" t="s">
        <v>1816</v>
      </c>
      <c r="N75" s="145">
        <v>883707.71</v>
      </c>
    </row>
    <row r="76" spans="1:17" ht="30" customHeight="1">
      <c r="A76" s="115"/>
      <c r="B76" s="116" t="s">
        <v>1921</v>
      </c>
      <c r="C76" s="117">
        <f t="shared" si="6"/>
        <v>238281.71</v>
      </c>
      <c r="D76" s="118">
        <f t="shared" si="7"/>
        <v>238281.71</v>
      </c>
      <c r="E76" s="119">
        <v>238281.71</v>
      </c>
      <c r="F76" s="119"/>
      <c r="G76" s="120"/>
      <c r="H76" s="121" t="s">
        <v>1922</v>
      </c>
      <c r="I76" s="148"/>
      <c r="J76" s="149">
        <v>238281.71</v>
      </c>
      <c r="K76" s="144">
        <f t="shared" si="8"/>
        <v>0</v>
      </c>
      <c r="M76" s="84" t="s">
        <v>1921</v>
      </c>
      <c r="N76" s="84">
        <v>238281.71</v>
      </c>
      <c r="Q76" s="84" t="s">
        <v>1922</v>
      </c>
    </row>
    <row r="77" spans="1:17" ht="30" customHeight="1">
      <c r="A77" s="115"/>
      <c r="B77" s="116" t="s">
        <v>1923</v>
      </c>
      <c r="C77" s="117">
        <f t="shared" si="6"/>
        <v>206850</v>
      </c>
      <c r="D77" s="118">
        <f t="shared" si="7"/>
        <v>206850</v>
      </c>
      <c r="E77" s="119">
        <v>206850</v>
      </c>
      <c r="F77" s="119"/>
      <c r="G77" s="120"/>
      <c r="H77" s="121" t="s">
        <v>1922</v>
      </c>
      <c r="I77" s="148"/>
      <c r="J77" s="149">
        <v>206850</v>
      </c>
      <c r="K77" s="144">
        <f t="shared" si="8"/>
        <v>0</v>
      </c>
      <c r="M77" s="84" t="s">
        <v>1923</v>
      </c>
      <c r="N77" s="84">
        <v>206850</v>
      </c>
      <c r="Q77" s="84" t="s">
        <v>1922</v>
      </c>
    </row>
    <row r="78" spans="1:17" ht="30" customHeight="1">
      <c r="A78" s="115"/>
      <c r="B78" s="116" t="s">
        <v>1924</v>
      </c>
      <c r="C78" s="117">
        <f t="shared" si="6"/>
        <v>166500</v>
      </c>
      <c r="D78" s="118">
        <f t="shared" si="7"/>
        <v>166500</v>
      </c>
      <c r="E78" s="119">
        <v>166500</v>
      </c>
      <c r="F78" s="119"/>
      <c r="G78" s="120"/>
      <c r="H78" s="121" t="s">
        <v>1922</v>
      </c>
      <c r="I78" s="148"/>
      <c r="J78" s="149">
        <v>166500</v>
      </c>
      <c r="K78" s="144">
        <f t="shared" si="8"/>
        <v>0</v>
      </c>
      <c r="M78" s="84" t="s">
        <v>1924</v>
      </c>
      <c r="N78" s="84">
        <v>166500</v>
      </c>
      <c r="Q78" s="84" t="s">
        <v>1922</v>
      </c>
    </row>
    <row r="79" spans="1:17" ht="30" customHeight="1">
      <c r="A79" s="115"/>
      <c r="B79" s="116" t="s">
        <v>1925</v>
      </c>
      <c r="C79" s="117">
        <f t="shared" si="6"/>
        <v>120000</v>
      </c>
      <c r="D79" s="118">
        <f t="shared" si="7"/>
        <v>120000</v>
      </c>
      <c r="E79" s="119">
        <v>120000</v>
      </c>
      <c r="F79" s="119"/>
      <c r="G79" s="120"/>
      <c r="H79" s="121" t="s">
        <v>1922</v>
      </c>
      <c r="I79" s="148"/>
      <c r="J79" s="149">
        <v>120000</v>
      </c>
      <c r="K79" s="144">
        <f t="shared" si="8"/>
        <v>0</v>
      </c>
      <c r="M79" s="84" t="s">
        <v>1925</v>
      </c>
      <c r="N79" s="84">
        <v>120000</v>
      </c>
      <c r="Q79" s="84" t="s">
        <v>1922</v>
      </c>
    </row>
    <row r="80" spans="1:17" ht="30" customHeight="1">
      <c r="A80" s="115"/>
      <c r="B80" s="116" t="s">
        <v>1926</v>
      </c>
      <c r="C80" s="117">
        <f t="shared" si="6"/>
        <v>60000</v>
      </c>
      <c r="D80" s="118">
        <f t="shared" si="7"/>
        <v>60000</v>
      </c>
      <c r="E80" s="119">
        <v>60000</v>
      </c>
      <c r="F80" s="119"/>
      <c r="G80" s="120"/>
      <c r="H80" s="121" t="s">
        <v>1922</v>
      </c>
      <c r="I80" s="148"/>
      <c r="J80" s="149">
        <v>60000</v>
      </c>
      <c r="K80" s="144">
        <f t="shared" si="8"/>
        <v>0</v>
      </c>
      <c r="M80" s="84" t="s">
        <v>1926</v>
      </c>
      <c r="N80" s="84">
        <v>60000</v>
      </c>
      <c r="Q80" s="84" t="s">
        <v>1922</v>
      </c>
    </row>
    <row r="81" spans="1:17" ht="30" customHeight="1">
      <c r="A81" s="115"/>
      <c r="B81" s="116" t="s">
        <v>1927</v>
      </c>
      <c r="C81" s="117">
        <f t="shared" si="6"/>
        <v>50400</v>
      </c>
      <c r="D81" s="118">
        <f t="shared" si="7"/>
        <v>50400</v>
      </c>
      <c r="E81" s="119">
        <v>50400</v>
      </c>
      <c r="F81" s="119"/>
      <c r="G81" s="120"/>
      <c r="H81" s="121" t="s">
        <v>1922</v>
      </c>
      <c r="I81" s="148"/>
      <c r="J81" s="149">
        <v>50400</v>
      </c>
      <c r="K81" s="144">
        <f t="shared" si="8"/>
        <v>0</v>
      </c>
      <c r="M81" s="84" t="s">
        <v>1927</v>
      </c>
      <c r="N81" s="84">
        <v>50400</v>
      </c>
      <c r="Q81" s="84" t="s">
        <v>1922</v>
      </c>
    </row>
    <row r="82" spans="1:17" ht="30" customHeight="1">
      <c r="A82" s="115"/>
      <c r="B82" s="116" t="s">
        <v>1928</v>
      </c>
      <c r="C82" s="117">
        <f t="shared" si="6"/>
        <v>11259</v>
      </c>
      <c r="D82" s="118">
        <f t="shared" si="7"/>
        <v>11259</v>
      </c>
      <c r="E82" s="119">
        <v>11259</v>
      </c>
      <c r="F82" s="119"/>
      <c r="G82" s="120"/>
      <c r="H82" s="121" t="s">
        <v>1922</v>
      </c>
      <c r="I82" s="148"/>
      <c r="J82" s="149">
        <v>11259</v>
      </c>
      <c r="K82" s="144">
        <f t="shared" si="8"/>
        <v>0</v>
      </c>
      <c r="M82" s="84" t="s">
        <v>1928</v>
      </c>
      <c r="N82" s="84">
        <v>11259</v>
      </c>
      <c r="Q82" s="84" t="s">
        <v>1922</v>
      </c>
    </row>
    <row r="83" spans="1:17" ht="30" hidden="1" customHeight="1">
      <c r="A83" s="134"/>
      <c r="B83" s="116" t="s">
        <v>1845</v>
      </c>
      <c r="C83" s="117">
        <f t="shared" si="6"/>
        <v>10000</v>
      </c>
      <c r="D83" s="119">
        <f t="shared" si="7"/>
        <v>10000</v>
      </c>
      <c r="E83" s="119">
        <v>10000</v>
      </c>
      <c r="F83" s="119"/>
      <c r="G83" s="119"/>
      <c r="H83" s="135" t="s">
        <v>1846</v>
      </c>
      <c r="I83" s="148" t="s">
        <v>1834</v>
      </c>
      <c r="J83" s="149">
        <v>10000</v>
      </c>
      <c r="K83" s="144">
        <f t="shared" si="8"/>
        <v>0</v>
      </c>
      <c r="M83" s="84" t="s">
        <v>1845</v>
      </c>
      <c r="N83" s="84">
        <v>10000</v>
      </c>
      <c r="Q83" s="84" t="s">
        <v>1846</v>
      </c>
    </row>
    <row r="84" spans="1:17" ht="30" customHeight="1">
      <c r="A84" s="115"/>
      <c r="B84" s="116" t="s">
        <v>1929</v>
      </c>
      <c r="C84" s="117">
        <f t="shared" si="6"/>
        <v>10000</v>
      </c>
      <c r="D84" s="118">
        <f t="shared" si="7"/>
        <v>10000</v>
      </c>
      <c r="E84" s="119">
        <v>10000</v>
      </c>
      <c r="F84" s="119"/>
      <c r="G84" s="120"/>
      <c r="H84" s="121" t="s">
        <v>1922</v>
      </c>
      <c r="I84" s="148"/>
      <c r="J84" s="149">
        <v>10000</v>
      </c>
      <c r="K84" s="144">
        <f t="shared" si="8"/>
        <v>0</v>
      </c>
      <c r="M84" s="84" t="s">
        <v>1929</v>
      </c>
      <c r="N84" s="84">
        <v>10000</v>
      </c>
      <c r="Q84" s="84" t="s">
        <v>1922</v>
      </c>
    </row>
    <row r="85" spans="1:17" ht="30" customHeight="1">
      <c r="A85" s="115"/>
      <c r="B85" s="116" t="s">
        <v>1930</v>
      </c>
      <c r="C85" s="117">
        <f t="shared" si="6"/>
        <v>6600</v>
      </c>
      <c r="D85" s="118">
        <f t="shared" si="7"/>
        <v>6600</v>
      </c>
      <c r="E85" s="119">
        <v>6600</v>
      </c>
      <c r="F85" s="119"/>
      <c r="G85" s="120"/>
      <c r="H85" s="121" t="s">
        <v>1922</v>
      </c>
      <c r="I85" s="148"/>
      <c r="J85" s="149">
        <v>6600</v>
      </c>
      <c r="K85" s="144">
        <f t="shared" si="8"/>
        <v>0</v>
      </c>
      <c r="M85" s="84" t="s">
        <v>1930</v>
      </c>
      <c r="N85" s="84">
        <v>6600</v>
      </c>
      <c r="Q85" s="84" t="s">
        <v>1922</v>
      </c>
    </row>
    <row r="86" spans="1:17" ht="30" customHeight="1">
      <c r="A86" s="124"/>
      <c r="B86" s="125" t="s">
        <v>1931</v>
      </c>
      <c r="C86" s="126">
        <f t="shared" si="6"/>
        <v>3817</v>
      </c>
      <c r="D86" s="118">
        <f t="shared" si="7"/>
        <v>3817</v>
      </c>
      <c r="E86" s="119">
        <v>3817</v>
      </c>
      <c r="F86" s="119"/>
      <c r="G86" s="120"/>
      <c r="H86" s="127" t="s">
        <v>1922</v>
      </c>
      <c r="I86" s="148"/>
      <c r="J86" s="149">
        <v>3817</v>
      </c>
      <c r="K86" s="144">
        <f t="shared" si="8"/>
        <v>0</v>
      </c>
      <c r="M86" s="84" t="s">
        <v>1931</v>
      </c>
      <c r="N86" s="84">
        <v>3817</v>
      </c>
      <c r="Q86" s="84" t="s">
        <v>1922</v>
      </c>
    </row>
    <row r="87" spans="1:17" ht="30" customHeight="1">
      <c r="A87" s="109" t="s">
        <v>1817</v>
      </c>
      <c r="B87" s="98"/>
      <c r="C87" s="110">
        <f>SUBTOTAL(9,C88:C92)</f>
        <v>275925</v>
      </c>
      <c r="D87" s="128">
        <f t="shared" si="7"/>
        <v>295925</v>
      </c>
      <c r="E87" s="129">
        <f>285925+10000</f>
        <v>295925</v>
      </c>
      <c r="F87" s="129"/>
      <c r="G87" s="130"/>
      <c r="H87" s="114"/>
      <c r="I87" s="146"/>
      <c r="J87" s="147">
        <v>285925</v>
      </c>
      <c r="K87" s="144">
        <f t="shared" si="8"/>
        <v>-10000</v>
      </c>
      <c r="L87" s="145" t="s">
        <v>1817</v>
      </c>
      <c r="N87" s="145">
        <v>285925</v>
      </c>
    </row>
    <row r="88" spans="1:17" ht="30" customHeight="1">
      <c r="A88" s="115"/>
      <c r="B88" s="123" t="s">
        <v>1932</v>
      </c>
      <c r="C88" s="117">
        <f t="shared" si="6"/>
        <v>89853</v>
      </c>
      <c r="D88" s="118">
        <f t="shared" si="7"/>
        <v>89853</v>
      </c>
      <c r="E88" s="119">
        <v>89853</v>
      </c>
      <c r="F88" s="119"/>
      <c r="G88" s="120"/>
      <c r="H88" s="121" t="s">
        <v>1853</v>
      </c>
      <c r="I88" s="148"/>
      <c r="J88" s="149">
        <v>89853</v>
      </c>
      <c r="K88" s="144">
        <f t="shared" si="8"/>
        <v>0</v>
      </c>
      <c r="M88" s="84" t="s">
        <v>1932</v>
      </c>
      <c r="N88" s="84">
        <v>89853</v>
      </c>
      <c r="Q88" s="84" t="s">
        <v>1853</v>
      </c>
    </row>
    <row r="89" spans="1:17" ht="30" customHeight="1">
      <c r="A89" s="115"/>
      <c r="B89" s="123"/>
      <c r="C89" s="117">
        <f t="shared" si="6"/>
        <v>87100</v>
      </c>
      <c r="D89" s="118">
        <f t="shared" si="7"/>
        <v>87100</v>
      </c>
      <c r="E89" s="119">
        <v>87100</v>
      </c>
      <c r="F89" s="119"/>
      <c r="G89" s="120"/>
      <c r="H89" s="121" t="s">
        <v>1933</v>
      </c>
      <c r="I89" s="148"/>
      <c r="J89" s="149">
        <v>87100</v>
      </c>
      <c r="K89" s="144">
        <f t="shared" si="8"/>
        <v>0</v>
      </c>
      <c r="N89" s="84">
        <v>87100</v>
      </c>
      <c r="Q89" s="84" t="s">
        <v>1933</v>
      </c>
    </row>
    <row r="90" spans="1:17" ht="30" customHeight="1">
      <c r="A90" s="115"/>
      <c r="B90" s="123"/>
      <c r="C90" s="117">
        <f t="shared" si="6"/>
        <v>12500</v>
      </c>
      <c r="D90" s="118">
        <f t="shared" si="7"/>
        <v>12500</v>
      </c>
      <c r="E90" s="119">
        <v>12500</v>
      </c>
      <c r="F90" s="119"/>
      <c r="G90" s="120"/>
      <c r="H90" s="121" t="s">
        <v>1841</v>
      </c>
      <c r="I90" s="148"/>
      <c r="J90" s="149">
        <v>12500</v>
      </c>
      <c r="K90" s="144">
        <f t="shared" si="8"/>
        <v>0</v>
      </c>
      <c r="N90" s="84">
        <v>12500</v>
      </c>
      <c r="Q90" s="84" t="s">
        <v>1841</v>
      </c>
    </row>
    <row r="91" spans="1:17" ht="30" customHeight="1">
      <c r="A91" s="115"/>
      <c r="B91" s="116" t="s">
        <v>1934</v>
      </c>
      <c r="C91" s="117">
        <f t="shared" si="6"/>
        <v>56472</v>
      </c>
      <c r="D91" s="118">
        <f t="shared" si="7"/>
        <v>56472</v>
      </c>
      <c r="E91" s="119">
        <v>56472</v>
      </c>
      <c r="F91" s="119"/>
      <c r="G91" s="120"/>
      <c r="H91" s="121" t="s">
        <v>1933</v>
      </c>
      <c r="I91" s="148"/>
      <c r="J91" s="149">
        <v>56472</v>
      </c>
      <c r="K91" s="144">
        <f t="shared" si="8"/>
        <v>0</v>
      </c>
      <c r="M91" s="84" t="s">
        <v>1934</v>
      </c>
      <c r="N91" s="84">
        <v>56472</v>
      </c>
      <c r="Q91" s="84" t="s">
        <v>1933</v>
      </c>
    </row>
    <row r="92" spans="1:17" ht="30" customHeight="1">
      <c r="A92" s="115"/>
      <c r="B92" s="116" t="s">
        <v>1935</v>
      </c>
      <c r="C92" s="117">
        <f t="shared" si="6"/>
        <v>30000</v>
      </c>
      <c r="D92" s="118">
        <f t="shared" si="7"/>
        <v>30000</v>
      </c>
      <c r="E92" s="119">
        <v>30000</v>
      </c>
      <c r="F92" s="119"/>
      <c r="G92" s="120"/>
      <c r="H92" s="121" t="s">
        <v>1933</v>
      </c>
      <c r="I92" s="148"/>
      <c r="J92" s="149">
        <v>30000</v>
      </c>
      <c r="K92" s="144">
        <f t="shared" si="8"/>
        <v>0</v>
      </c>
      <c r="M92" s="84" t="s">
        <v>1935</v>
      </c>
      <c r="N92" s="84">
        <v>30000</v>
      </c>
      <c r="Q92" s="84" t="s">
        <v>1933</v>
      </c>
    </row>
    <row r="93" spans="1:17" ht="30" hidden="1" customHeight="1">
      <c r="A93" s="134"/>
      <c r="B93" s="116" t="s">
        <v>1845</v>
      </c>
      <c r="C93" s="117">
        <f t="shared" si="6"/>
        <v>20000</v>
      </c>
      <c r="D93" s="119">
        <f t="shared" si="7"/>
        <v>20000</v>
      </c>
      <c r="E93" s="119">
        <f>10000+10000</f>
        <v>20000</v>
      </c>
      <c r="F93" s="119"/>
      <c r="G93" s="119"/>
      <c r="H93" s="135" t="s">
        <v>1846</v>
      </c>
      <c r="I93" s="148" t="s">
        <v>1834</v>
      </c>
      <c r="J93" s="149">
        <v>10000</v>
      </c>
      <c r="K93" s="144">
        <f t="shared" si="8"/>
        <v>10000</v>
      </c>
      <c r="M93" s="84" t="s">
        <v>1845</v>
      </c>
      <c r="N93" s="84">
        <v>10000</v>
      </c>
      <c r="Q93" s="84" t="s">
        <v>1846</v>
      </c>
    </row>
    <row r="94" spans="1:17" ht="30" customHeight="1">
      <c r="A94" s="109" t="s">
        <v>1818</v>
      </c>
      <c r="B94" s="98"/>
      <c r="C94" s="110">
        <f>SUBTOTAL(9,C95:C99)</f>
        <v>200085</v>
      </c>
      <c r="D94" s="128">
        <f t="shared" si="7"/>
        <v>210085</v>
      </c>
      <c r="E94" s="129">
        <v>210085</v>
      </c>
      <c r="F94" s="129"/>
      <c r="G94" s="130"/>
      <c r="H94" s="114"/>
      <c r="I94" s="146"/>
      <c r="J94" s="147">
        <v>210085</v>
      </c>
      <c r="K94" s="144">
        <f t="shared" si="8"/>
        <v>-10000</v>
      </c>
      <c r="L94" s="145" t="s">
        <v>1818</v>
      </c>
      <c r="N94" s="145">
        <v>210085</v>
      </c>
    </row>
    <row r="95" spans="1:17" ht="30" customHeight="1">
      <c r="A95" s="115"/>
      <c r="B95" s="116" t="s">
        <v>1936</v>
      </c>
      <c r="C95" s="117">
        <f t="shared" si="6"/>
        <v>94535</v>
      </c>
      <c r="D95" s="118">
        <f t="shared" si="7"/>
        <v>94535</v>
      </c>
      <c r="E95" s="119">
        <v>94535</v>
      </c>
      <c r="F95" s="119"/>
      <c r="G95" s="120"/>
      <c r="H95" s="121" t="s">
        <v>1937</v>
      </c>
      <c r="I95" s="148"/>
      <c r="J95" s="149">
        <v>94535</v>
      </c>
      <c r="K95" s="144">
        <f t="shared" si="8"/>
        <v>0</v>
      </c>
      <c r="M95" s="84" t="s">
        <v>1936</v>
      </c>
      <c r="N95" s="84">
        <v>94535</v>
      </c>
      <c r="Q95" s="84" t="s">
        <v>1937</v>
      </c>
    </row>
    <row r="96" spans="1:17" ht="30" customHeight="1">
      <c r="A96" s="115"/>
      <c r="B96" s="116" t="s">
        <v>1938</v>
      </c>
      <c r="C96" s="117">
        <f t="shared" si="6"/>
        <v>64250</v>
      </c>
      <c r="D96" s="118">
        <f t="shared" si="7"/>
        <v>64250</v>
      </c>
      <c r="E96" s="119">
        <v>64250</v>
      </c>
      <c r="F96" s="119"/>
      <c r="G96" s="120"/>
      <c r="H96" s="121" t="s">
        <v>1937</v>
      </c>
      <c r="I96" s="148"/>
      <c r="J96" s="149">
        <v>64250</v>
      </c>
      <c r="K96" s="144">
        <f t="shared" si="8"/>
        <v>0</v>
      </c>
      <c r="M96" s="84" t="s">
        <v>1938</v>
      </c>
      <c r="N96" s="84">
        <v>64250</v>
      </c>
      <c r="Q96" s="84" t="s">
        <v>1937</v>
      </c>
    </row>
    <row r="97" spans="1:17" ht="30" customHeight="1">
      <c r="A97" s="115"/>
      <c r="B97" s="116" t="s">
        <v>1939</v>
      </c>
      <c r="C97" s="117">
        <f t="shared" si="6"/>
        <v>40000</v>
      </c>
      <c r="D97" s="118">
        <f t="shared" si="7"/>
        <v>40000</v>
      </c>
      <c r="E97" s="119">
        <v>40000</v>
      </c>
      <c r="F97" s="119"/>
      <c r="G97" s="120"/>
      <c r="H97" s="121" t="s">
        <v>1937</v>
      </c>
      <c r="I97" s="148"/>
      <c r="J97" s="149">
        <v>40000</v>
      </c>
      <c r="K97" s="144">
        <f t="shared" si="8"/>
        <v>0</v>
      </c>
      <c r="M97" s="84" t="s">
        <v>1939</v>
      </c>
      <c r="N97" s="84">
        <v>40000</v>
      </c>
      <c r="Q97" s="84" t="s">
        <v>1937</v>
      </c>
    </row>
    <row r="98" spans="1:17" ht="30" hidden="1" customHeight="1">
      <c r="A98" s="134"/>
      <c r="B98" s="116" t="s">
        <v>1845</v>
      </c>
      <c r="C98" s="117">
        <f t="shared" si="6"/>
        <v>10000</v>
      </c>
      <c r="D98" s="119">
        <f t="shared" si="7"/>
        <v>10000</v>
      </c>
      <c r="E98" s="119">
        <v>10000</v>
      </c>
      <c r="F98" s="119"/>
      <c r="G98" s="119"/>
      <c r="H98" s="135" t="s">
        <v>1846</v>
      </c>
      <c r="I98" s="148" t="s">
        <v>1834</v>
      </c>
      <c r="J98" s="149">
        <v>10000</v>
      </c>
      <c r="K98" s="144">
        <f t="shared" si="8"/>
        <v>0</v>
      </c>
      <c r="M98" s="84" t="s">
        <v>1845</v>
      </c>
      <c r="N98" s="84">
        <v>10000</v>
      </c>
      <c r="Q98" s="84" t="s">
        <v>1846</v>
      </c>
    </row>
    <row r="99" spans="1:17" ht="30" customHeight="1">
      <c r="A99" s="115"/>
      <c r="B99" s="116" t="s">
        <v>1940</v>
      </c>
      <c r="C99" s="117">
        <f t="shared" si="6"/>
        <v>1300</v>
      </c>
      <c r="D99" s="118">
        <f t="shared" si="7"/>
        <v>1300</v>
      </c>
      <c r="E99" s="119">
        <v>1300</v>
      </c>
      <c r="F99" s="119"/>
      <c r="G99" s="120"/>
      <c r="H99" s="121" t="s">
        <v>1941</v>
      </c>
      <c r="I99" s="148"/>
      <c r="J99" s="149">
        <v>1300</v>
      </c>
      <c r="K99" s="144">
        <f t="shared" si="8"/>
        <v>0</v>
      </c>
      <c r="M99" s="84" t="s">
        <v>1940</v>
      </c>
      <c r="N99" s="84">
        <v>1300</v>
      </c>
      <c r="Q99" s="84" t="s">
        <v>1941</v>
      </c>
    </row>
    <row r="100" spans="1:17" ht="30" customHeight="1">
      <c r="A100" s="109" t="s">
        <v>1819</v>
      </c>
      <c r="B100" s="98"/>
      <c r="C100" s="110">
        <f>SUBTOTAL(9,C101:C103)</f>
        <v>199495</v>
      </c>
      <c r="D100" s="128">
        <f t="shared" si="7"/>
        <v>209592</v>
      </c>
      <c r="E100" s="129">
        <v>209592</v>
      </c>
      <c r="F100" s="129"/>
      <c r="G100" s="130"/>
      <c r="H100" s="114"/>
      <c r="I100" s="146"/>
      <c r="J100" s="147">
        <v>209592</v>
      </c>
      <c r="K100" s="144">
        <f t="shared" si="8"/>
        <v>-10097</v>
      </c>
      <c r="L100" s="145" t="s">
        <v>1819</v>
      </c>
      <c r="N100" s="145">
        <v>169592</v>
      </c>
    </row>
    <row r="101" spans="1:17" ht="30" customHeight="1">
      <c r="A101" s="115"/>
      <c r="B101" s="123" t="s">
        <v>1942</v>
      </c>
      <c r="C101" s="117">
        <f t="shared" si="6"/>
        <v>100389</v>
      </c>
      <c r="D101" s="118">
        <f t="shared" si="7"/>
        <v>100389</v>
      </c>
      <c r="E101" s="119">
        <v>100389</v>
      </c>
      <c r="F101" s="119"/>
      <c r="G101" s="120"/>
      <c r="H101" s="121" t="s">
        <v>1943</v>
      </c>
      <c r="I101" s="148"/>
      <c r="J101" s="149">
        <v>100389</v>
      </c>
      <c r="K101" s="144">
        <f t="shared" si="8"/>
        <v>0</v>
      </c>
      <c r="M101" s="84" t="s">
        <v>1942</v>
      </c>
      <c r="N101" s="84">
        <v>100389</v>
      </c>
      <c r="Q101" s="84" t="s">
        <v>1944</v>
      </c>
    </row>
    <row r="102" spans="1:17" ht="30" customHeight="1">
      <c r="A102" s="115"/>
      <c r="B102" s="123"/>
      <c r="C102" s="117">
        <f t="shared" si="6"/>
        <v>77227</v>
      </c>
      <c r="D102" s="118">
        <f t="shared" si="7"/>
        <v>77227</v>
      </c>
      <c r="E102" s="119">
        <v>77227</v>
      </c>
      <c r="F102" s="119"/>
      <c r="G102" s="120"/>
      <c r="H102" s="121" t="s">
        <v>1945</v>
      </c>
      <c r="I102" s="148"/>
      <c r="J102" s="149">
        <v>77227</v>
      </c>
      <c r="K102" s="144">
        <f t="shared" si="8"/>
        <v>0</v>
      </c>
      <c r="N102" s="84">
        <v>77227</v>
      </c>
      <c r="Q102" s="84" t="s">
        <v>1946</v>
      </c>
    </row>
    <row r="103" spans="1:17" ht="30" customHeight="1">
      <c r="A103" s="115"/>
      <c r="B103" s="123"/>
      <c r="C103" s="117">
        <f t="shared" ref="C103:C139" si="9">D103+G103</f>
        <v>21879</v>
      </c>
      <c r="D103" s="118">
        <f t="shared" ref="D103:D139" si="10">E103+F103</f>
        <v>21879</v>
      </c>
      <c r="E103" s="119">
        <v>21879</v>
      </c>
      <c r="F103" s="119"/>
      <c r="G103" s="120"/>
      <c r="H103" s="121" t="s">
        <v>1947</v>
      </c>
      <c r="I103" s="148"/>
      <c r="J103" s="149">
        <v>21879</v>
      </c>
      <c r="K103" s="144">
        <f t="shared" si="8"/>
        <v>0</v>
      </c>
      <c r="N103" s="84">
        <v>21879</v>
      </c>
      <c r="Q103" s="84" t="s">
        <v>1948</v>
      </c>
    </row>
    <row r="104" spans="1:17" ht="30" hidden="1" customHeight="1">
      <c r="A104" s="134"/>
      <c r="B104" s="116" t="s">
        <v>1845</v>
      </c>
      <c r="C104" s="117">
        <f t="shared" si="9"/>
        <v>10097</v>
      </c>
      <c r="D104" s="119">
        <f t="shared" si="10"/>
        <v>10097</v>
      </c>
      <c r="E104" s="119">
        <v>10097</v>
      </c>
      <c r="F104" s="119"/>
      <c r="G104" s="119"/>
      <c r="H104" s="135" t="s">
        <v>1846</v>
      </c>
      <c r="I104" s="148" t="s">
        <v>1834</v>
      </c>
      <c r="J104" s="149">
        <v>10097</v>
      </c>
      <c r="K104" s="144">
        <f t="shared" ref="K104:K139" si="11">C104-J104</f>
        <v>0</v>
      </c>
      <c r="M104" s="84" t="s">
        <v>1845</v>
      </c>
      <c r="N104" s="84">
        <v>10097</v>
      </c>
      <c r="Q104" s="84" t="s">
        <v>1846</v>
      </c>
    </row>
    <row r="105" spans="1:17" ht="30" customHeight="1">
      <c r="A105" s="109" t="s">
        <v>1820</v>
      </c>
      <c r="B105" s="98"/>
      <c r="C105" s="110">
        <f>SUBTOTAL(9,C106:C122)</f>
        <v>245790.28</v>
      </c>
      <c r="D105" s="128">
        <f t="shared" si="10"/>
        <v>188543</v>
      </c>
      <c r="E105" s="129">
        <v>188543</v>
      </c>
      <c r="F105" s="129"/>
      <c r="G105" s="130">
        <v>67247.28</v>
      </c>
      <c r="H105" s="114"/>
      <c r="I105" s="146"/>
      <c r="J105" s="147">
        <v>255790.28</v>
      </c>
      <c r="K105" s="144">
        <f t="shared" si="11"/>
        <v>-10000</v>
      </c>
      <c r="L105" s="145" t="s">
        <v>1820</v>
      </c>
      <c r="N105" s="145">
        <v>188543</v>
      </c>
    </row>
    <row r="106" spans="1:17" ht="30" customHeight="1">
      <c r="A106" s="115"/>
      <c r="B106" s="123" t="s">
        <v>1949</v>
      </c>
      <c r="C106" s="117">
        <f t="shared" si="9"/>
        <v>44000</v>
      </c>
      <c r="D106" s="118">
        <f t="shared" si="10"/>
        <v>44000</v>
      </c>
      <c r="E106" s="119">
        <v>44000</v>
      </c>
      <c r="F106" s="119"/>
      <c r="G106" s="120"/>
      <c r="H106" s="121" t="s">
        <v>1950</v>
      </c>
      <c r="I106" s="148"/>
      <c r="J106" s="149">
        <v>44000</v>
      </c>
      <c r="K106" s="144">
        <f t="shared" si="11"/>
        <v>0</v>
      </c>
      <c r="M106" s="84" t="s">
        <v>1949</v>
      </c>
      <c r="N106" s="84">
        <v>44000</v>
      </c>
      <c r="Q106" s="84" t="s">
        <v>1950</v>
      </c>
    </row>
    <row r="107" spans="1:17" ht="30" customHeight="1">
      <c r="A107" s="115"/>
      <c r="B107" s="123"/>
      <c r="C107" s="117">
        <f t="shared" si="9"/>
        <v>9594</v>
      </c>
      <c r="D107" s="118">
        <f t="shared" si="10"/>
        <v>9594</v>
      </c>
      <c r="E107" s="119">
        <v>9594</v>
      </c>
      <c r="F107" s="119"/>
      <c r="G107" s="120"/>
      <c r="H107" s="121" t="s">
        <v>1951</v>
      </c>
      <c r="I107" s="148"/>
      <c r="J107" s="149">
        <v>9594</v>
      </c>
      <c r="K107" s="144">
        <f t="shared" si="11"/>
        <v>0</v>
      </c>
      <c r="N107" s="84">
        <v>9594</v>
      </c>
      <c r="Q107" s="84" t="s">
        <v>1951</v>
      </c>
    </row>
    <row r="108" spans="1:17" ht="30" customHeight="1">
      <c r="A108" s="124"/>
      <c r="B108" s="133" t="s">
        <v>1952</v>
      </c>
      <c r="C108" s="126">
        <f t="shared" si="9"/>
        <v>27149.279999999999</v>
      </c>
      <c r="D108" s="118">
        <f t="shared" si="10"/>
        <v>0</v>
      </c>
      <c r="E108" s="119">
        <v>0</v>
      </c>
      <c r="F108" s="119"/>
      <c r="G108" s="120">
        <v>27149.279999999999</v>
      </c>
      <c r="H108" s="127" t="s">
        <v>1953</v>
      </c>
      <c r="I108" s="148"/>
      <c r="J108" s="149">
        <v>27149.78</v>
      </c>
      <c r="K108" s="144">
        <f t="shared" si="11"/>
        <v>-0.5</v>
      </c>
    </row>
    <row r="109" spans="1:17" ht="30" customHeight="1">
      <c r="A109" s="115"/>
      <c r="B109" s="123" t="s">
        <v>1954</v>
      </c>
      <c r="C109" s="117">
        <f t="shared" si="9"/>
        <v>26601</v>
      </c>
      <c r="D109" s="118">
        <f t="shared" si="10"/>
        <v>26601</v>
      </c>
      <c r="E109" s="119">
        <v>26601</v>
      </c>
      <c r="F109" s="119"/>
      <c r="G109" s="120"/>
      <c r="H109" s="121" t="s">
        <v>1955</v>
      </c>
      <c r="I109" s="148"/>
      <c r="J109" s="149">
        <v>26601</v>
      </c>
      <c r="K109" s="144">
        <f t="shared" si="11"/>
        <v>0</v>
      </c>
      <c r="M109" s="84" t="s">
        <v>1954</v>
      </c>
      <c r="N109" s="84">
        <v>26601</v>
      </c>
      <c r="Q109" s="84" t="s">
        <v>1955</v>
      </c>
    </row>
    <row r="110" spans="1:17" ht="30" customHeight="1">
      <c r="A110" s="115"/>
      <c r="B110" s="123"/>
      <c r="C110" s="117">
        <f t="shared" si="9"/>
        <v>5000</v>
      </c>
      <c r="D110" s="118">
        <f t="shared" si="10"/>
        <v>5000</v>
      </c>
      <c r="E110" s="119">
        <v>5000</v>
      </c>
      <c r="F110" s="119"/>
      <c r="G110" s="120"/>
      <c r="H110" s="121" t="s">
        <v>1950</v>
      </c>
      <c r="I110" s="148"/>
      <c r="J110" s="149">
        <v>5000</v>
      </c>
      <c r="K110" s="144">
        <f t="shared" si="11"/>
        <v>0</v>
      </c>
      <c r="N110" s="84">
        <v>5000</v>
      </c>
      <c r="Q110" s="84" t="s">
        <v>1950</v>
      </c>
    </row>
    <row r="111" spans="1:17" ht="30" customHeight="1">
      <c r="A111" s="115"/>
      <c r="B111" s="123"/>
      <c r="C111" s="117">
        <f t="shared" si="9"/>
        <v>2371</v>
      </c>
      <c r="D111" s="118">
        <f t="shared" si="10"/>
        <v>2371</v>
      </c>
      <c r="E111" s="119">
        <v>2371</v>
      </c>
      <c r="F111" s="119"/>
      <c r="G111" s="120"/>
      <c r="H111" s="121" t="s">
        <v>1956</v>
      </c>
      <c r="I111" s="148"/>
      <c r="J111" s="149">
        <v>2371</v>
      </c>
      <c r="K111" s="144">
        <f t="shared" si="11"/>
        <v>0</v>
      </c>
      <c r="N111" s="84">
        <v>2371</v>
      </c>
      <c r="Q111" s="84" t="s">
        <v>1956</v>
      </c>
    </row>
    <row r="112" spans="1:17" ht="30" customHeight="1">
      <c r="A112" s="115"/>
      <c r="B112" s="116" t="s">
        <v>1957</v>
      </c>
      <c r="C112" s="117">
        <f t="shared" si="9"/>
        <v>20191</v>
      </c>
      <c r="D112" s="118">
        <f t="shared" si="10"/>
        <v>20191</v>
      </c>
      <c r="E112" s="119">
        <v>20191</v>
      </c>
      <c r="F112" s="119"/>
      <c r="G112" s="120"/>
      <c r="H112" s="121" t="s">
        <v>1950</v>
      </c>
      <c r="I112" s="148"/>
      <c r="J112" s="149">
        <v>20191</v>
      </c>
      <c r="K112" s="144">
        <f t="shared" si="11"/>
        <v>0</v>
      </c>
      <c r="M112" s="84" t="s">
        <v>1957</v>
      </c>
      <c r="N112" s="84">
        <v>20191</v>
      </c>
      <c r="Q112" s="84" t="s">
        <v>1950</v>
      </c>
    </row>
    <row r="113" spans="1:17" ht="30" customHeight="1">
      <c r="A113" s="115"/>
      <c r="B113" s="116" t="s">
        <v>1958</v>
      </c>
      <c r="C113" s="117">
        <f t="shared" si="9"/>
        <v>18998</v>
      </c>
      <c r="D113" s="118">
        <f t="shared" si="10"/>
        <v>0</v>
      </c>
      <c r="E113" s="119"/>
      <c r="F113" s="119"/>
      <c r="G113" s="120">
        <v>18998</v>
      </c>
      <c r="H113" s="121" t="s">
        <v>1951</v>
      </c>
      <c r="I113" s="148"/>
      <c r="J113" s="149">
        <v>18998</v>
      </c>
      <c r="K113" s="144">
        <f t="shared" si="11"/>
        <v>0</v>
      </c>
    </row>
    <row r="114" spans="1:17" ht="30" customHeight="1">
      <c r="A114" s="115"/>
      <c r="B114" s="116" t="s">
        <v>1959</v>
      </c>
      <c r="C114" s="117">
        <f t="shared" si="9"/>
        <v>15365</v>
      </c>
      <c r="D114" s="118">
        <f t="shared" si="10"/>
        <v>15365</v>
      </c>
      <c r="E114" s="119">
        <v>15365</v>
      </c>
      <c r="F114" s="119"/>
      <c r="G114" s="120"/>
      <c r="H114" s="121" t="s">
        <v>1960</v>
      </c>
      <c r="I114" s="148"/>
      <c r="J114" s="149">
        <v>15365</v>
      </c>
      <c r="K114" s="144">
        <f t="shared" si="11"/>
        <v>0</v>
      </c>
      <c r="M114" s="84" t="s">
        <v>1959</v>
      </c>
      <c r="N114" s="84">
        <v>15365</v>
      </c>
      <c r="Q114" s="84" t="s">
        <v>1960</v>
      </c>
    </row>
    <row r="115" spans="1:17" ht="30" customHeight="1">
      <c r="A115" s="115"/>
      <c r="B115" s="116" t="s">
        <v>1961</v>
      </c>
      <c r="C115" s="117">
        <f t="shared" si="9"/>
        <v>15000</v>
      </c>
      <c r="D115" s="118">
        <f t="shared" si="10"/>
        <v>15000</v>
      </c>
      <c r="E115" s="119">
        <v>15000</v>
      </c>
      <c r="F115" s="119"/>
      <c r="G115" s="120"/>
      <c r="H115" s="121" t="s">
        <v>1962</v>
      </c>
      <c r="I115" s="148"/>
      <c r="J115" s="149">
        <v>15000</v>
      </c>
      <c r="K115" s="144">
        <f t="shared" si="11"/>
        <v>0</v>
      </c>
      <c r="M115" s="84" t="s">
        <v>1961</v>
      </c>
      <c r="N115" s="84">
        <v>15000</v>
      </c>
      <c r="Q115" s="84" t="s">
        <v>1962</v>
      </c>
    </row>
    <row r="116" spans="1:17" ht="30" customHeight="1">
      <c r="A116" s="115"/>
      <c r="B116" s="116" t="s">
        <v>1963</v>
      </c>
      <c r="C116" s="117">
        <f t="shared" si="9"/>
        <v>14185</v>
      </c>
      <c r="D116" s="121">
        <f t="shared" si="10"/>
        <v>14185</v>
      </c>
      <c r="E116" s="115">
        <v>14185</v>
      </c>
      <c r="F116" s="116"/>
      <c r="G116" s="122"/>
      <c r="H116" s="121" t="s">
        <v>1955</v>
      </c>
      <c r="I116" s="148"/>
      <c r="J116" s="149">
        <v>14185</v>
      </c>
      <c r="K116" s="144">
        <f t="shared" si="11"/>
        <v>0</v>
      </c>
      <c r="M116" s="84" t="s">
        <v>1963</v>
      </c>
      <c r="N116" s="84">
        <v>14185</v>
      </c>
      <c r="Q116" s="84" t="s">
        <v>1955</v>
      </c>
    </row>
    <row r="117" spans="1:17" ht="30" hidden="1" customHeight="1">
      <c r="A117" s="150"/>
      <c r="B117" s="151" t="s">
        <v>1845</v>
      </c>
      <c r="C117" s="152">
        <f t="shared" si="9"/>
        <v>10000</v>
      </c>
      <c r="D117" s="119">
        <f t="shared" si="10"/>
        <v>10000</v>
      </c>
      <c r="E117" s="119">
        <v>10000</v>
      </c>
      <c r="F117" s="119"/>
      <c r="G117" s="119"/>
      <c r="H117" s="153" t="s">
        <v>1846</v>
      </c>
      <c r="I117" s="148" t="s">
        <v>1834</v>
      </c>
      <c r="J117" s="149">
        <v>10000</v>
      </c>
      <c r="K117" s="144">
        <f t="shared" si="11"/>
        <v>0</v>
      </c>
      <c r="M117" s="84" t="s">
        <v>1845</v>
      </c>
      <c r="N117" s="84">
        <v>10000</v>
      </c>
      <c r="Q117" s="84" t="s">
        <v>1846</v>
      </c>
    </row>
    <row r="118" spans="1:17" ht="30" customHeight="1">
      <c r="A118" s="115"/>
      <c r="B118" s="123" t="s">
        <v>1964</v>
      </c>
      <c r="C118" s="117">
        <f t="shared" si="9"/>
        <v>8345</v>
      </c>
      <c r="D118" s="118">
        <f t="shared" si="10"/>
        <v>8345</v>
      </c>
      <c r="E118" s="119">
        <v>8345</v>
      </c>
      <c r="F118" s="119"/>
      <c r="G118" s="120"/>
      <c r="H118" s="121" t="s">
        <v>1955</v>
      </c>
      <c r="I118" s="148"/>
      <c r="J118" s="149">
        <v>8345</v>
      </c>
      <c r="K118" s="144">
        <f t="shared" si="11"/>
        <v>0</v>
      </c>
      <c r="M118" s="84" t="s">
        <v>1964</v>
      </c>
      <c r="N118" s="84">
        <v>8345</v>
      </c>
      <c r="Q118" s="84" t="s">
        <v>1955</v>
      </c>
    </row>
    <row r="119" spans="1:17" ht="30" customHeight="1">
      <c r="A119" s="115"/>
      <c r="B119" s="123"/>
      <c r="C119" s="117">
        <f t="shared" si="9"/>
        <v>1500</v>
      </c>
      <c r="D119" s="118">
        <f t="shared" si="10"/>
        <v>1500</v>
      </c>
      <c r="E119" s="119">
        <v>1500</v>
      </c>
      <c r="F119" s="119"/>
      <c r="G119" s="120"/>
      <c r="H119" s="121" t="s">
        <v>1950</v>
      </c>
      <c r="I119" s="148"/>
      <c r="J119" s="149">
        <v>1500</v>
      </c>
      <c r="K119" s="144">
        <f t="shared" si="11"/>
        <v>0</v>
      </c>
      <c r="N119" s="84">
        <v>1500</v>
      </c>
      <c r="Q119" s="84" t="s">
        <v>1950</v>
      </c>
    </row>
    <row r="120" spans="1:17" ht="30" customHeight="1">
      <c r="A120" s="115"/>
      <c r="B120" s="116" t="s">
        <v>1965</v>
      </c>
      <c r="C120" s="117">
        <f t="shared" si="9"/>
        <v>8554</v>
      </c>
      <c r="D120" s="118">
        <f t="shared" si="10"/>
        <v>8554</v>
      </c>
      <c r="E120" s="119">
        <v>8554</v>
      </c>
      <c r="F120" s="119"/>
      <c r="G120" s="120"/>
      <c r="H120" s="121" t="s">
        <v>1950</v>
      </c>
      <c r="I120" s="148"/>
      <c r="J120" s="149">
        <v>8554</v>
      </c>
      <c r="K120" s="144">
        <f t="shared" si="11"/>
        <v>0</v>
      </c>
      <c r="M120" s="84" t="s">
        <v>1965</v>
      </c>
      <c r="N120" s="84">
        <v>8554</v>
      </c>
      <c r="Q120" s="84" t="s">
        <v>1950</v>
      </c>
    </row>
    <row r="121" spans="1:17" ht="30" customHeight="1">
      <c r="A121" s="115"/>
      <c r="B121" s="116" t="s">
        <v>1966</v>
      </c>
      <c r="C121" s="117">
        <f t="shared" si="9"/>
        <v>5800</v>
      </c>
      <c r="D121" s="118">
        <f t="shared" si="10"/>
        <v>5800</v>
      </c>
      <c r="E121" s="119">
        <v>5800</v>
      </c>
      <c r="F121" s="119"/>
      <c r="G121" s="120"/>
      <c r="H121" s="121" t="s">
        <v>1950</v>
      </c>
      <c r="I121" s="148"/>
      <c r="J121" s="149">
        <v>5800</v>
      </c>
      <c r="K121" s="144">
        <f t="shared" si="11"/>
        <v>0</v>
      </c>
      <c r="M121" s="84" t="s">
        <v>1966</v>
      </c>
      <c r="N121" s="84">
        <v>5800</v>
      </c>
      <c r="Q121" s="84" t="s">
        <v>1950</v>
      </c>
    </row>
    <row r="122" spans="1:17" ht="30" customHeight="1">
      <c r="A122" s="115"/>
      <c r="B122" s="116" t="s">
        <v>1967</v>
      </c>
      <c r="C122" s="117">
        <f t="shared" si="9"/>
        <v>23137</v>
      </c>
      <c r="D122" s="118">
        <f t="shared" si="10"/>
        <v>2037</v>
      </c>
      <c r="E122" s="119">
        <v>2037</v>
      </c>
      <c r="F122" s="119"/>
      <c r="G122" s="120">
        <v>21100</v>
      </c>
      <c r="H122" s="121" t="s">
        <v>1953</v>
      </c>
      <c r="I122" s="148"/>
      <c r="J122" s="149">
        <v>23137</v>
      </c>
      <c r="K122" s="144">
        <f t="shared" si="11"/>
        <v>0</v>
      </c>
      <c r="M122" s="84" t="s">
        <v>1967</v>
      </c>
      <c r="N122" s="84">
        <v>2037</v>
      </c>
      <c r="Q122" s="84" t="s">
        <v>1953</v>
      </c>
    </row>
    <row r="123" spans="1:17" ht="30" customHeight="1">
      <c r="A123" s="109" t="s">
        <v>1821</v>
      </c>
      <c r="B123" s="98"/>
      <c r="C123" s="110">
        <f>SUBTOTAL(9,C124:C130)</f>
        <v>144802</v>
      </c>
      <c r="D123" s="128">
        <f t="shared" si="10"/>
        <v>154802</v>
      </c>
      <c r="E123" s="129">
        <f>185598-30796</f>
        <v>154802</v>
      </c>
      <c r="F123" s="129"/>
      <c r="G123" s="130"/>
      <c r="H123" s="114"/>
      <c r="I123" s="146"/>
      <c r="J123" s="147">
        <v>185598</v>
      </c>
      <c r="K123" s="144">
        <f t="shared" si="11"/>
        <v>-40796</v>
      </c>
      <c r="L123" s="145" t="s">
        <v>1821</v>
      </c>
      <c r="N123" s="145">
        <v>185598</v>
      </c>
    </row>
    <row r="124" spans="1:17" ht="30" customHeight="1">
      <c r="A124" s="115"/>
      <c r="B124" s="116" t="s">
        <v>1968</v>
      </c>
      <c r="C124" s="117">
        <f t="shared" si="9"/>
        <v>56550</v>
      </c>
      <c r="D124" s="118">
        <f t="shared" si="10"/>
        <v>56550</v>
      </c>
      <c r="E124" s="119">
        <f>87346-30796</f>
        <v>56550</v>
      </c>
      <c r="F124" s="119"/>
      <c r="G124" s="120"/>
      <c r="H124" s="121" t="s">
        <v>1969</v>
      </c>
      <c r="I124" s="148"/>
      <c r="J124" s="149">
        <v>87346</v>
      </c>
      <c r="K124" s="144">
        <f t="shared" si="11"/>
        <v>-30796</v>
      </c>
      <c r="M124" s="84" t="s">
        <v>1968</v>
      </c>
      <c r="N124" s="84">
        <v>87346</v>
      </c>
      <c r="Q124" s="84" t="s">
        <v>1969</v>
      </c>
    </row>
    <row r="125" spans="1:17" ht="30" customHeight="1">
      <c r="A125" s="115"/>
      <c r="B125" s="116" t="s">
        <v>1970</v>
      </c>
      <c r="C125" s="117">
        <f t="shared" si="9"/>
        <v>25260</v>
      </c>
      <c r="D125" s="118">
        <f t="shared" si="10"/>
        <v>25260</v>
      </c>
      <c r="E125" s="119">
        <v>25260</v>
      </c>
      <c r="F125" s="119"/>
      <c r="G125" s="120"/>
      <c r="H125" s="121" t="s">
        <v>1971</v>
      </c>
      <c r="I125" s="148"/>
      <c r="J125" s="149">
        <v>25260</v>
      </c>
      <c r="K125" s="144">
        <f t="shared" si="11"/>
        <v>0</v>
      </c>
      <c r="M125" s="84" t="s">
        <v>1970</v>
      </c>
      <c r="N125" s="84">
        <v>25260</v>
      </c>
      <c r="Q125" s="84" t="s">
        <v>1971</v>
      </c>
    </row>
    <row r="126" spans="1:17" ht="30" customHeight="1">
      <c r="A126" s="115"/>
      <c r="B126" s="116" t="s">
        <v>1972</v>
      </c>
      <c r="C126" s="117">
        <f t="shared" si="9"/>
        <v>25217</v>
      </c>
      <c r="D126" s="118">
        <f t="shared" si="10"/>
        <v>25217</v>
      </c>
      <c r="E126" s="119">
        <v>25217</v>
      </c>
      <c r="F126" s="119"/>
      <c r="G126" s="120"/>
      <c r="H126" s="121" t="s">
        <v>1973</v>
      </c>
      <c r="I126" s="148"/>
      <c r="J126" s="149">
        <v>25217</v>
      </c>
      <c r="K126" s="144">
        <f t="shared" si="11"/>
        <v>0</v>
      </c>
      <c r="M126" s="84" t="s">
        <v>1972</v>
      </c>
      <c r="N126" s="84">
        <v>25217</v>
      </c>
      <c r="Q126" s="84" t="s">
        <v>1974</v>
      </c>
    </row>
    <row r="127" spans="1:17" ht="30" customHeight="1">
      <c r="A127" s="115"/>
      <c r="B127" s="116" t="s">
        <v>1975</v>
      </c>
      <c r="C127" s="117">
        <f t="shared" si="9"/>
        <v>24150</v>
      </c>
      <c r="D127" s="118">
        <f t="shared" si="10"/>
        <v>24150</v>
      </c>
      <c r="E127" s="119">
        <v>24150</v>
      </c>
      <c r="F127" s="119"/>
      <c r="G127" s="120"/>
      <c r="H127" s="121" t="s">
        <v>1976</v>
      </c>
      <c r="I127" s="148"/>
      <c r="J127" s="149">
        <v>24150</v>
      </c>
      <c r="K127" s="144">
        <f t="shared" si="11"/>
        <v>0</v>
      </c>
      <c r="M127" s="84" t="s">
        <v>1975</v>
      </c>
      <c r="N127" s="84">
        <v>24150</v>
      </c>
      <c r="Q127" s="84" t="s">
        <v>1976</v>
      </c>
    </row>
    <row r="128" spans="1:17" ht="30" customHeight="1">
      <c r="A128" s="124"/>
      <c r="B128" s="125" t="s">
        <v>1977</v>
      </c>
      <c r="C128" s="126">
        <f t="shared" si="9"/>
        <v>10000</v>
      </c>
      <c r="D128" s="118">
        <f t="shared" si="10"/>
        <v>10000</v>
      </c>
      <c r="E128" s="119">
        <v>10000</v>
      </c>
      <c r="F128" s="119"/>
      <c r="G128" s="120"/>
      <c r="H128" s="127" t="s">
        <v>1978</v>
      </c>
      <c r="I128" s="148"/>
      <c r="J128" s="149">
        <v>10000</v>
      </c>
      <c r="K128" s="144">
        <f t="shared" si="11"/>
        <v>0</v>
      </c>
      <c r="M128" s="84" t="s">
        <v>1977</v>
      </c>
      <c r="N128" s="84">
        <v>10000</v>
      </c>
      <c r="Q128" s="84" t="s">
        <v>1978</v>
      </c>
    </row>
    <row r="129" spans="1:17" ht="30" hidden="1" customHeight="1">
      <c r="A129" s="154"/>
      <c r="B129" s="125" t="s">
        <v>1845</v>
      </c>
      <c r="C129" s="126">
        <f t="shared" si="9"/>
        <v>10000</v>
      </c>
      <c r="D129" s="119">
        <f t="shared" si="10"/>
        <v>10000</v>
      </c>
      <c r="E129" s="119">
        <v>10000</v>
      </c>
      <c r="F129" s="119"/>
      <c r="G129" s="119"/>
      <c r="H129" s="155" t="s">
        <v>1846</v>
      </c>
      <c r="I129" s="148" t="s">
        <v>1834</v>
      </c>
      <c r="J129" s="149">
        <v>10000</v>
      </c>
      <c r="K129" s="144">
        <f t="shared" si="11"/>
        <v>0</v>
      </c>
      <c r="M129" s="84" t="s">
        <v>1845</v>
      </c>
      <c r="N129" s="84">
        <v>10000</v>
      </c>
      <c r="Q129" s="84" t="s">
        <v>1846</v>
      </c>
    </row>
    <row r="130" spans="1:17" ht="30" customHeight="1">
      <c r="A130" s="156"/>
      <c r="B130" s="151" t="s">
        <v>1979</v>
      </c>
      <c r="C130" s="152">
        <f t="shared" si="9"/>
        <v>3625</v>
      </c>
      <c r="D130" s="118">
        <f t="shared" si="10"/>
        <v>3625</v>
      </c>
      <c r="E130" s="119">
        <v>3625</v>
      </c>
      <c r="F130" s="119"/>
      <c r="G130" s="120"/>
      <c r="H130" s="157" t="s">
        <v>1969</v>
      </c>
      <c r="I130" s="148"/>
      <c r="J130" s="149">
        <v>3625</v>
      </c>
      <c r="K130" s="144">
        <f t="shared" si="11"/>
        <v>0</v>
      </c>
      <c r="M130" s="84" t="s">
        <v>1979</v>
      </c>
      <c r="N130" s="84">
        <v>3625</v>
      </c>
      <c r="Q130" s="84" t="s">
        <v>1969</v>
      </c>
    </row>
    <row r="131" spans="1:17" ht="30" customHeight="1">
      <c r="A131" s="109" t="s">
        <v>1822</v>
      </c>
      <c r="B131" s="98"/>
      <c r="C131" s="110">
        <f>SUBTOTAL(9,C132:C139)</f>
        <v>143652</v>
      </c>
      <c r="D131" s="128">
        <f t="shared" si="10"/>
        <v>144545</v>
      </c>
      <c r="E131" s="129">
        <v>144545</v>
      </c>
      <c r="F131" s="129"/>
      <c r="G131" s="130">
        <v>10700</v>
      </c>
      <c r="H131" s="114"/>
      <c r="I131" s="146"/>
      <c r="J131" s="147">
        <v>155245</v>
      </c>
      <c r="K131" s="144">
        <f t="shared" si="11"/>
        <v>-11593</v>
      </c>
      <c r="L131" s="145" t="s">
        <v>1822</v>
      </c>
      <c r="N131" s="145">
        <v>144545</v>
      </c>
    </row>
    <row r="132" spans="1:17" ht="30" customHeight="1">
      <c r="A132" s="115"/>
      <c r="B132" s="123" t="s">
        <v>1980</v>
      </c>
      <c r="C132" s="117">
        <f>D132+G132+11250+5000</f>
        <v>36250</v>
      </c>
      <c r="D132" s="118">
        <f t="shared" si="10"/>
        <v>20000</v>
      </c>
      <c r="E132" s="119">
        <v>20000</v>
      </c>
      <c r="F132" s="119"/>
      <c r="G132" s="120"/>
      <c r="H132" s="121" t="s">
        <v>1855</v>
      </c>
      <c r="I132" s="148"/>
      <c r="J132" s="149">
        <v>20000</v>
      </c>
      <c r="K132" s="144">
        <f t="shared" si="11"/>
        <v>16250</v>
      </c>
      <c r="M132" s="84" t="s">
        <v>1980</v>
      </c>
      <c r="N132" s="84">
        <v>20000</v>
      </c>
      <c r="Q132" s="84" t="s">
        <v>1855</v>
      </c>
    </row>
    <row r="133" spans="1:17" ht="30" customHeight="1">
      <c r="A133" s="115"/>
      <c r="B133" s="123"/>
      <c r="C133" s="117">
        <f t="shared" si="9"/>
        <v>20000</v>
      </c>
      <c r="D133" s="118">
        <f t="shared" si="10"/>
        <v>20000</v>
      </c>
      <c r="E133" s="119">
        <v>20000</v>
      </c>
      <c r="F133" s="119"/>
      <c r="G133" s="120"/>
      <c r="H133" s="121" t="s">
        <v>1981</v>
      </c>
      <c r="I133" s="148"/>
      <c r="J133" s="149">
        <v>20000</v>
      </c>
      <c r="K133" s="144">
        <f t="shared" si="11"/>
        <v>0</v>
      </c>
      <c r="N133" s="84">
        <v>20000</v>
      </c>
      <c r="Q133" s="84" t="s">
        <v>1981</v>
      </c>
    </row>
    <row r="134" spans="1:17" ht="30" hidden="1" customHeight="1">
      <c r="A134" s="134"/>
      <c r="B134" s="116"/>
      <c r="C134" s="126">
        <f t="shared" si="9"/>
        <v>11250</v>
      </c>
      <c r="D134" s="119">
        <f t="shared" si="10"/>
        <v>11250</v>
      </c>
      <c r="E134" s="119">
        <v>11250</v>
      </c>
      <c r="F134" s="119"/>
      <c r="G134" s="119"/>
      <c r="H134" s="155" t="s">
        <v>1855</v>
      </c>
      <c r="I134" s="148" t="s">
        <v>1834</v>
      </c>
      <c r="J134" s="149">
        <v>11250</v>
      </c>
      <c r="K134" s="144">
        <f t="shared" si="11"/>
        <v>0</v>
      </c>
      <c r="N134" s="84">
        <v>11250</v>
      </c>
      <c r="Q134" s="84" t="s">
        <v>1855</v>
      </c>
    </row>
    <row r="135" spans="1:17" ht="30" hidden="1" customHeight="1">
      <c r="A135" s="134"/>
      <c r="B135" s="116"/>
      <c r="C135" s="152">
        <f t="shared" si="9"/>
        <v>5000</v>
      </c>
      <c r="D135" s="119">
        <f t="shared" si="10"/>
        <v>5000</v>
      </c>
      <c r="E135" s="119">
        <v>5000</v>
      </c>
      <c r="F135" s="119"/>
      <c r="G135" s="119"/>
      <c r="H135" s="153" t="s">
        <v>1846</v>
      </c>
      <c r="I135" s="148" t="s">
        <v>1834</v>
      </c>
      <c r="J135" s="149">
        <v>5000</v>
      </c>
      <c r="K135" s="144">
        <f t="shared" si="11"/>
        <v>0</v>
      </c>
      <c r="N135" s="84">
        <v>5000</v>
      </c>
      <c r="Q135" s="84" t="s">
        <v>1846</v>
      </c>
    </row>
    <row r="136" spans="1:17" ht="30" customHeight="1">
      <c r="A136" s="115"/>
      <c r="B136" s="116" t="s">
        <v>1982</v>
      </c>
      <c r="C136" s="117">
        <f t="shared" si="9"/>
        <v>52263</v>
      </c>
      <c r="D136" s="118">
        <f t="shared" si="10"/>
        <v>41563</v>
      </c>
      <c r="E136" s="119">
        <v>41563</v>
      </c>
      <c r="F136" s="119"/>
      <c r="G136" s="120">
        <v>10700</v>
      </c>
      <c r="H136" s="121" t="s">
        <v>1981</v>
      </c>
      <c r="I136" s="148"/>
      <c r="J136" s="149">
        <v>52263</v>
      </c>
      <c r="K136" s="144">
        <f t="shared" si="11"/>
        <v>0</v>
      </c>
      <c r="M136" s="84" t="s">
        <v>1982</v>
      </c>
      <c r="N136" s="84">
        <v>41563</v>
      </c>
      <c r="Q136" s="84" t="s">
        <v>1981</v>
      </c>
    </row>
    <row r="137" spans="1:17" ht="30" customHeight="1">
      <c r="A137" s="115"/>
      <c r="B137" s="116" t="s">
        <v>1983</v>
      </c>
      <c r="C137" s="117">
        <f t="shared" si="9"/>
        <v>32139</v>
      </c>
      <c r="D137" s="118">
        <f t="shared" si="10"/>
        <v>32139</v>
      </c>
      <c r="E137" s="119">
        <v>32139</v>
      </c>
      <c r="F137" s="119"/>
      <c r="G137" s="120"/>
      <c r="H137" s="121" t="s">
        <v>1984</v>
      </c>
      <c r="I137" s="148"/>
      <c r="J137" s="149">
        <v>32139</v>
      </c>
      <c r="K137" s="144">
        <f t="shared" si="11"/>
        <v>0</v>
      </c>
      <c r="M137" s="84" t="s">
        <v>1983</v>
      </c>
      <c r="N137" s="84">
        <v>32139</v>
      </c>
      <c r="Q137" s="84" t="s">
        <v>1984</v>
      </c>
    </row>
    <row r="138" spans="1:17" ht="30" hidden="1" customHeight="1">
      <c r="A138" s="134"/>
      <c r="B138" s="116" t="s">
        <v>1845</v>
      </c>
      <c r="C138" s="117">
        <f t="shared" si="9"/>
        <v>11593</v>
      </c>
      <c r="D138" s="119">
        <f t="shared" si="10"/>
        <v>11593</v>
      </c>
      <c r="E138" s="119">
        <v>11593</v>
      </c>
      <c r="F138" s="119"/>
      <c r="G138" s="119"/>
      <c r="H138" s="135" t="s">
        <v>1846</v>
      </c>
      <c r="I138" s="148" t="s">
        <v>1834</v>
      </c>
      <c r="J138" s="149">
        <v>11593</v>
      </c>
      <c r="K138" s="144">
        <f t="shared" si="11"/>
        <v>0</v>
      </c>
      <c r="M138" s="84" t="s">
        <v>1845</v>
      </c>
      <c r="N138" s="84">
        <v>11593</v>
      </c>
      <c r="Q138" s="84" t="s">
        <v>1846</v>
      </c>
    </row>
    <row r="139" spans="1:17" ht="30" customHeight="1">
      <c r="A139" s="124"/>
      <c r="B139" s="125" t="s">
        <v>1985</v>
      </c>
      <c r="C139" s="126">
        <f t="shared" si="9"/>
        <v>3000</v>
      </c>
      <c r="D139" s="118">
        <f t="shared" si="10"/>
        <v>3000</v>
      </c>
      <c r="E139" s="119">
        <v>3000</v>
      </c>
      <c r="F139" s="119"/>
      <c r="G139" s="120"/>
      <c r="H139" s="127" t="s">
        <v>1986</v>
      </c>
      <c r="I139" s="148"/>
      <c r="J139" s="149">
        <v>3000</v>
      </c>
      <c r="K139" s="144">
        <f t="shared" si="11"/>
        <v>0</v>
      </c>
      <c r="M139" s="84" t="s">
        <v>1985</v>
      </c>
      <c r="N139" s="84">
        <v>3000</v>
      </c>
      <c r="Q139" s="84" t="s">
        <v>1987</v>
      </c>
    </row>
  </sheetData>
  <autoFilter ref="A5:Q139">
    <filterColumn colId="8">
      <filters>
        <filter val="彭沧海"/>
      </filters>
    </filterColumn>
  </autoFilter>
  <mergeCells count="2">
    <mergeCell ref="A2:H2"/>
    <mergeCell ref="A4:B4"/>
  </mergeCells>
  <phoneticPr fontId="3" type="noConversion"/>
  <printOptions horizontalCentered="1"/>
  <pageMargins left="0.75" right="0.75" top="1" bottom="1" header="0.51" footer="0.51"/>
  <pageSetup paperSize="9" scale="56" fitToHeight="0" orientation="portrait" r:id="rId1"/>
  <headerFooter>
    <oddFooter>&amp;C第 &amp;P 页</oddFooter>
  </headerFooter>
  <rowBreaks count="8" manualBreakCount="8">
    <brk id="26" max="7" man="1"/>
    <brk id="45" max="7" man="1"/>
    <brk id="66" max="7" man="1"/>
    <brk id="86" max="7" man="1"/>
    <brk id="108" max="7" man="1"/>
    <brk id="139" max="16383" man="1"/>
    <brk id="139" max="16383" man="1"/>
    <brk id="139" max="16383" man="1"/>
  </rowBreaks>
</worksheet>
</file>

<file path=xl/worksheets/sheet45.xml><?xml version="1.0" encoding="utf-8"?>
<worksheet xmlns="http://schemas.openxmlformats.org/spreadsheetml/2006/main" xmlns:r="http://schemas.openxmlformats.org/officeDocument/2006/relationships">
  <dimension ref="A1"/>
  <sheetViews>
    <sheetView zoomScaleSheetLayoutView="100" workbookViewId="0"/>
  </sheetViews>
  <sheetFormatPr defaultColWidth="9" defaultRowHeight="14.25"/>
  <sheetData/>
  <phoneticPr fontId="3" type="noConversion"/>
  <pageMargins left="0.75" right="0.75" top="1" bottom="1" header="0.51" footer="0.51"/>
</worksheet>
</file>

<file path=xl/worksheets/sheet46.xml><?xml version="1.0" encoding="utf-8"?>
<worksheet xmlns="http://schemas.openxmlformats.org/spreadsheetml/2006/main" xmlns:r="http://schemas.openxmlformats.org/officeDocument/2006/relationships">
  <sheetPr enableFormatConditionsCalculation="0">
    <tabColor theme="6"/>
    <pageSetUpPr fitToPage="1"/>
  </sheetPr>
  <dimension ref="A1:U35"/>
  <sheetViews>
    <sheetView showZeros="0" zoomScaleSheetLayoutView="100" workbookViewId="0">
      <pane ySplit="6" topLeftCell="A22" activePane="bottomLeft" state="frozen"/>
      <selection pane="bottomLeft" activeCell="I1" sqref="I1"/>
    </sheetView>
  </sheetViews>
  <sheetFormatPr defaultRowHeight="14.25"/>
  <cols>
    <col min="1" max="1" width="27.875" style="61" customWidth="1"/>
    <col min="2" max="2" width="12.625" style="61" customWidth="1"/>
    <col min="3" max="3" width="11.625" style="61" customWidth="1"/>
    <col min="4" max="4" width="11.625" style="61" hidden="1" customWidth="1"/>
    <col min="5" max="5" width="13.625" style="61" customWidth="1"/>
    <col min="6" max="6" width="11.5" style="62" customWidth="1"/>
    <col min="7" max="7" width="13.125" style="62" customWidth="1"/>
    <col min="8" max="8" width="15.25" style="61" customWidth="1"/>
    <col min="9" max="10" width="13.75" style="61" bestFit="1" customWidth="1"/>
    <col min="11" max="11" width="10.375" style="61" bestFit="1" customWidth="1"/>
    <col min="12" max="18" width="9" style="61"/>
    <col min="19" max="21" width="9" style="63"/>
    <col min="22" max="16384" width="9" style="61"/>
  </cols>
  <sheetData>
    <row r="1" spans="1:21">
      <c r="E1" s="64"/>
      <c r="G1" s="65" t="s">
        <v>1725</v>
      </c>
    </row>
    <row r="2" spans="1:21" ht="33.75" customHeight="1">
      <c r="A2" s="753" t="s">
        <v>69</v>
      </c>
      <c r="B2" s="753"/>
      <c r="C2" s="753"/>
      <c r="D2" s="753"/>
      <c r="E2" s="753"/>
      <c r="F2" s="753"/>
      <c r="G2" s="753"/>
    </row>
    <row r="4" spans="1:21">
      <c r="A4" s="66"/>
      <c r="G4" s="65" t="s">
        <v>1988</v>
      </c>
    </row>
    <row r="5" spans="1:21" ht="9.75" customHeight="1">
      <c r="A5" s="754" t="s">
        <v>1989</v>
      </c>
      <c r="B5" s="756" t="s">
        <v>1990</v>
      </c>
      <c r="C5" s="756" t="s">
        <v>893</v>
      </c>
      <c r="D5" s="67"/>
      <c r="E5" s="756" t="s">
        <v>1991</v>
      </c>
      <c r="F5" s="758" t="s">
        <v>1992</v>
      </c>
      <c r="G5" s="68"/>
      <c r="H5" s="751" t="s">
        <v>1993</v>
      </c>
      <c r="S5" s="83"/>
      <c r="T5" s="83"/>
      <c r="U5" s="83"/>
    </row>
    <row r="6" spans="1:21" ht="45" customHeight="1">
      <c r="A6" s="755"/>
      <c r="B6" s="757"/>
      <c r="C6" s="757"/>
      <c r="D6" s="70" t="s">
        <v>1994</v>
      </c>
      <c r="E6" s="757"/>
      <c r="F6" s="759"/>
      <c r="G6" s="71" t="s">
        <v>1995</v>
      </c>
      <c r="H6" s="752"/>
      <c r="L6" s="69" t="s">
        <v>892</v>
      </c>
      <c r="M6" s="69" t="s">
        <v>1989</v>
      </c>
      <c r="N6" s="69" t="s">
        <v>1990</v>
      </c>
      <c r="O6" s="69" t="s">
        <v>1996</v>
      </c>
      <c r="P6" s="69" t="s">
        <v>893</v>
      </c>
      <c r="Q6" s="69" t="s">
        <v>1991</v>
      </c>
      <c r="R6" s="69" t="s">
        <v>1997</v>
      </c>
      <c r="S6" s="83" t="s">
        <v>1998</v>
      </c>
      <c r="T6" s="83" t="s">
        <v>1999</v>
      </c>
      <c r="U6" s="83"/>
    </row>
    <row r="7" spans="1:21" ht="28.5" customHeight="1">
      <c r="A7" s="72" t="s">
        <v>2000</v>
      </c>
      <c r="B7" s="73">
        <v>4818875.1282449998</v>
      </c>
      <c r="C7" s="73">
        <f>表4!B8</f>
        <v>60365</v>
      </c>
      <c r="D7" s="73"/>
      <c r="E7" s="73">
        <f>C7+D7</f>
        <v>60365</v>
      </c>
      <c r="F7" s="74">
        <f>E7/B7-1</f>
        <v>-0.98747321762994422</v>
      </c>
      <c r="G7" s="75">
        <v>0.153591181557376</v>
      </c>
      <c r="H7" s="61">
        <v>5566824.566745</v>
      </c>
      <c r="I7" s="63">
        <f t="shared" ref="I7:I34" si="0">E7/B7-1</f>
        <v>-0.98747321762994422</v>
      </c>
      <c r="J7" s="63">
        <f>G7-T7</f>
        <v>2.2478750507930995E-2</v>
      </c>
      <c r="K7" s="61">
        <f>C7-P7</f>
        <v>-5348309.7367449999</v>
      </c>
      <c r="L7" s="61">
        <v>205</v>
      </c>
      <c r="M7" s="61" t="s">
        <v>2000</v>
      </c>
      <c r="N7" s="61">
        <v>4818875.13</v>
      </c>
      <c r="O7" s="61">
        <v>4143906.13</v>
      </c>
      <c r="P7" s="61">
        <v>5408674.7367449999</v>
      </c>
      <c r="Q7" s="61">
        <v>5408674.7367449999</v>
      </c>
      <c r="R7" s="61">
        <v>721451</v>
      </c>
      <c r="S7" s="63">
        <v>0.12239362731629801</v>
      </c>
      <c r="T7" s="63">
        <v>0.13111243104944501</v>
      </c>
    </row>
    <row r="8" spans="1:21" ht="28.5" customHeight="1">
      <c r="A8" s="76" t="s">
        <v>2001</v>
      </c>
      <c r="B8" s="58">
        <v>2437140.374545</v>
      </c>
      <c r="C8" s="58" t="e">
        <f>表4!#REF!</f>
        <v>#REF!</v>
      </c>
      <c r="D8" s="58"/>
      <c r="E8" s="58" t="e">
        <f t="shared" ref="E8:E34" si="1">C8+D8</f>
        <v>#REF!</v>
      </c>
      <c r="F8" s="77"/>
      <c r="G8" s="78"/>
      <c r="H8" s="61">
        <v>2370457.4674</v>
      </c>
      <c r="I8" s="63" t="e">
        <f t="shared" si="0"/>
        <v>#REF!</v>
      </c>
      <c r="K8" s="61" t="e">
        <f t="shared" ref="K8:K34" si="2">C8-P8</f>
        <v>#REF!</v>
      </c>
      <c r="L8" s="61">
        <v>2051</v>
      </c>
      <c r="M8" s="61" t="s">
        <v>2001</v>
      </c>
      <c r="N8" s="61">
        <v>2437140.37</v>
      </c>
      <c r="O8" s="61">
        <v>2437140.37</v>
      </c>
      <c r="P8" s="61">
        <v>2419031.4824000001</v>
      </c>
      <c r="Q8" s="61">
        <v>2419031.4824000001</v>
      </c>
      <c r="R8" s="61">
        <v>95117.22</v>
      </c>
      <c r="S8" s="63">
        <v>-7.43038350310532E-3</v>
      </c>
      <c r="T8" s="63">
        <v>-4.6458590975619503E-2</v>
      </c>
    </row>
    <row r="9" spans="1:21" ht="28.5" customHeight="1">
      <c r="A9" s="76" t="s">
        <v>2002</v>
      </c>
      <c r="B9" s="58">
        <v>1315504.2707</v>
      </c>
      <c r="C9" s="58" t="e">
        <f>表4!#REF!</f>
        <v>#REF!</v>
      </c>
      <c r="D9" s="58"/>
      <c r="E9" s="58" t="e">
        <f t="shared" si="1"/>
        <v>#REF!</v>
      </c>
      <c r="F9" s="77"/>
      <c r="G9" s="78"/>
      <c r="H9" s="61">
        <v>1500881.777945</v>
      </c>
      <c r="I9" s="63" t="e">
        <f t="shared" si="0"/>
        <v>#REF!</v>
      </c>
      <c r="K9" s="61" t="e">
        <f t="shared" si="2"/>
        <v>#REF!</v>
      </c>
      <c r="L9" s="61">
        <v>2052</v>
      </c>
      <c r="M9" s="61" t="s">
        <v>2002</v>
      </c>
      <c r="N9" s="61">
        <v>1315504.27</v>
      </c>
      <c r="O9" s="61">
        <v>1315504.27</v>
      </c>
      <c r="P9" s="61">
        <v>1387494.932945</v>
      </c>
      <c r="Q9" s="61">
        <v>1387494.932945</v>
      </c>
      <c r="R9" s="61">
        <v>146850.78</v>
      </c>
      <c r="S9" s="63">
        <v>5.4724765693842999E-2</v>
      </c>
      <c r="T9" s="63">
        <v>-5.69060236155675E-2</v>
      </c>
    </row>
    <row r="10" spans="1:21" ht="28.5" customHeight="1">
      <c r="A10" s="76" t="s">
        <v>2003</v>
      </c>
      <c r="B10" s="58">
        <v>1066230.483</v>
      </c>
      <c r="C10" s="58" t="e">
        <f>表4!#REF!</f>
        <v>#REF!</v>
      </c>
      <c r="D10" s="58"/>
      <c r="E10" s="58" t="e">
        <f t="shared" si="1"/>
        <v>#REF!</v>
      </c>
      <c r="F10" s="77"/>
      <c r="G10" s="78"/>
      <c r="H10" s="61">
        <v>1695485.3214</v>
      </c>
      <c r="I10" s="63" t="e">
        <f t="shared" si="0"/>
        <v>#REF!</v>
      </c>
      <c r="K10" s="61" t="e">
        <f t="shared" si="2"/>
        <v>#REF!</v>
      </c>
      <c r="L10" s="61">
        <v>2300221</v>
      </c>
      <c r="M10" s="61" t="s">
        <v>2003</v>
      </c>
      <c r="N10" s="61">
        <v>1066230.48</v>
      </c>
      <c r="O10" s="61">
        <v>1066230.48</v>
      </c>
      <c r="P10" s="61">
        <v>1602148.3214</v>
      </c>
      <c r="Q10" s="61">
        <v>1602148.3214</v>
      </c>
      <c r="R10" s="61">
        <v>479483</v>
      </c>
      <c r="S10" s="63">
        <v>0.50262851367745498</v>
      </c>
      <c r="T10" s="63">
        <v>5.2929307929745102E-2</v>
      </c>
    </row>
    <row r="11" spans="1:21" ht="28.5" customHeight="1">
      <c r="A11" s="76" t="s">
        <v>2004</v>
      </c>
      <c r="B11" s="58">
        <v>1569756.2353999999</v>
      </c>
      <c r="C11" s="58">
        <f>表4!B9</f>
        <v>4812</v>
      </c>
      <c r="D11" s="58">
        <v>480000</v>
      </c>
      <c r="E11" s="58">
        <f t="shared" si="1"/>
        <v>484812</v>
      </c>
      <c r="F11" s="77">
        <f>E11/B11-1</f>
        <v>-0.69115459517415978</v>
      </c>
      <c r="G11" s="78">
        <v>9.4453400634028295E-2</v>
      </c>
      <c r="H11" s="61">
        <v>1698490.05</v>
      </c>
      <c r="I11" s="63">
        <f t="shared" si="0"/>
        <v>-0.69115459517415978</v>
      </c>
      <c r="J11" s="63">
        <f>G11-T11</f>
        <v>0.30577996303074728</v>
      </c>
      <c r="K11" s="61">
        <f t="shared" si="2"/>
        <v>-1237618.05</v>
      </c>
      <c r="L11" s="61">
        <v>206</v>
      </c>
      <c r="M11" s="61" t="s">
        <v>2004</v>
      </c>
      <c r="N11" s="61">
        <v>1569756.24</v>
      </c>
      <c r="O11" s="61">
        <v>1569756.24</v>
      </c>
      <c r="P11" s="61">
        <v>1242430.05</v>
      </c>
      <c r="Q11" s="61">
        <v>1242430.05</v>
      </c>
      <c r="R11" s="61">
        <v>4405</v>
      </c>
      <c r="S11" s="63">
        <v>-0.20852039422375501</v>
      </c>
      <c r="T11" s="63">
        <v>-0.21132656239671899</v>
      </c>
    </row>
    <row r="12" spans="1:21" ht="28.5" customHeight="1">
      <c r="A12" s="76" t="s">
        <v>2001</v>
      </c>
      <c r="B12" s="58">
        <v>483519.23540000001</v>
      </c>
      <c r="C12" s="58" t="e">
        <f>表4!#REF!</f>
        <v>#REF!</v>
      </c>
      <c r="D12" s="58"/>
      <c r="E12" s="58" t="e">
        <f t="shared" si="1"/>
        <v>#REF!</v>
      </c>
      <c r="F12" s="77"/>
      <c r="G12" s="78"/>
      <c r="H12" s="61">
        <v>521239.05</v>
      </c>
      <c r="I12" s="63" t="e">
        <f t="shared" si="0"/>
        <v>#REF!</v>
      </c>
      <c r="K12" s="61" t="e">
        <f t="shared" si="2"/>
        <v>#REF!</v>
      </c>
      <c r="L12" s="61">
        <v>2061</v>
      </c>
      <c r="M12" s="61" t="s">
        <v>2001</v>
      </c>
      <c r="N12" s="61">
        <v>483519.24</v>
      </c>
      <c r="O12" s="61">
        <v>483519.24</v>
      </c>
      <c r="P12" s="61">
        <v>633293.05000000005</v>
      </c>
      <c r="Q12" s="61">
        <v>633293.05000000005</v>
      </c>
      <c r="R12" s="61">
        <v>1840</v>
      </c>
      <c r="S12" s="63">
        <v>0.30975770478130299</v>
      </c>
      <c r="T12" s="63">
        <v>0.30595227193027502</v>
      </c>
    </row>
    <row r="13" spans="1:21" ht="28.5" customHeight="1">
      <c r="A13" s="76" t="s">
        <v>2002</v>
      </c>
      <c r="B13" s="58">
        <v>1086237</v>
      </c>
      <c r="C13" s="58" t="e">
        <f>表4!#REF!</f>
        <v>#REF!</v>
      </c>
      <c r="D13" s="58">
        <v>480000</v>
      </c>
      <c r="E13" s="58" t="e">
        <f t="shared" si="1"/>
        <v>#REF!</v>
      </c>
      <c r="F13" s="77"/>
      <c r="G13" s="78"/>
      <c r="H13" s="61">
        <v>1177251</v>
      </c>
      <c r="I13" s="63" t="e">
        <f t="shared" si="0"/>
        <v>#REF!</v>
      </c>
      <c r="K13" s="61" t="e">
        <f t="shared" si="2"/>
        <v>#REF!</v>
      </c>
      <c r="L13" s="61">
        <v>2062</v>
      </c>
      <c r="M13" s="61" t="s">
        <v>2002</v>
      </c>
      <c r="N13" s="61">
        <v>1086237</v>
      </c>
      <c r="O13" s="61">
        <v>1086237</v>
      </c>
      <c r="P13" s="61">
        <v>609137</v>
      </c>
      <c r="Q13" s="61">
        <v>609137</v>
      </c>
      <c r="R13" s="61">
        <v>2565</v>
      </c>
      <c r="S13" s="63">
        <v>-0.439222747890193</v>
      </c>
      <c r="T13" s="63">
        <v>-0.441584111018129</v>
      </c>
    </row>
    <row r="14" spans="1:21" ht="28.5" customHeight="1">
      <c r="A14" s="76" t="s">
        <v>2005</v>
      </c>
      <c r="B14" s="58">
        <v>406789.342244</v>
      </c>
      <c r="C14" s="58">
        <f>表4!B10</f>
        <v>2881</v>
      </c>
      <c r="D14" s="58"/>
      <c r="E14" s="58">
        <f t="shared" si="1"/>
        <v>2881</v>
      </c>
      <c r="F14" s="77">
        <f>E14/B14-1</f>
        <v>-0.99291771022291941</v>
      </c>
      <c r="G14" s="78">
        <v>0.26759344953838499</v>
      </c>
      <c r="H14" s="61">
        <v>557116.22296000004</v>
      </c>
      <c r="I14" s="63">
        <f t="shared" si="0"/>
        <v>-0.99291771022291941</v>
      </c>
      <c r="J14" s="63">
        <f>G14-T14</f>
        <v>-7.5202369886895326E-9</v>
      </c>
      <c r="K14" s="61">
        <f t="shared" si="2"/>
        <v>-523210.78295999998</v>
      </c>
      <c r="L14" s="61">
        <v>207</v>
      </c>
      <c r="M14" s="61" t="s">
        <v>2005</v>
      </c>
      <c r="N14" s="61">
        <v>406789.34</v>
      </c>
      <c r="O14" s="61">
        <v>378243.34</v>
      </c>
      <c r="P14" s="61">
        <v>526091.78295999998</v>
      </c>
      <c r="Q14" s="61">
        <v>526091.78295999998</v>
      </c>
      <c r="R14" s="61">
        <v>46633</v>
      </c>
      <c r="S14" s="63">
        <v>0.293278193966439</v>
      </c>
      <c r="T14" s="63">
        <v>0.26759345705862198</v>
      </c>
    </row>
    <row r="15" spans="1:21" ht="28.5" customHeight="1">
      <c r="A15" s="76" t="s">
        <v>2001</v>
      </c>
      <c r="B15" s="58">
        <v>213815.55224399999</v>
      </c>
      <c r="C15" s="58" t="e">
        <f>表4!#REF!</f>
        <v>#REF!</v>
      </c>
      <c r="D15" s="58"/>
      <c r="E15" s="58" t="e">
        <f t="shared" si="1"/>
        <v>#REF!</v>
      </c>
      <c r="F15" s="77"/>
      <c r="G15" s="78"/>
      <c r="H15" s="61">
        <v>257586.18296000001</v>
      </c>
      <c r="I15" s="63" t="e">
        <f t="shared" si="0"/>
        <v>#REF!</v>
      </c>
      <c r="K15" s="61" t="e">
        <f t="shared" si="2"/>
        <v>#REF!</v>
      </c>
      <c r="L15" s="61">
        <v>2071</v>
      </c>
      <c r="M15" s="61" t="s">
        <v>2001</v>
      </c>
      <c r="N15" s="61">
        <v>213815.55</v>
      </c>
      <c r="O15" s="61">
        <v>213815.55</v>
      </c>
      <c r="P15" s="61">
        <v>229687.06296000001</v>
      </c>
      <c r="Q15" s="61">
        <v>229687.06296000001</v>
      </c>
      <c r="R15" s="61">
        <v>6134.17</v>
      </c>
      <c r="S15" s="63">
        <v>7.4229928365827397E-2</v>
      </c>
      <c r="T15" s="63">
        <v>4.5540855003296001E-2</v>
      </c>
    </row>
    <row r="16" spans="1:21" ht="28.5" customHeight="1">
      <c r="A16" s="76" t="s">
        <v>2002</v>
      </c>
      <c r="B16" s="58">
        <v>192973.79</v>
      </c>
      <c r="C16" s="58" t="e">
        <f>表4!#REF!</f>
        <v>#REF!</v>
      </c>
      <c r="D16" s="58"/>
      <c r="E16" s="58" t="e">
        <f t="shared" si="1"/>
        <v>#REF!</v>
      </c>
      <c r="F16" s="77"/>
      <c r="G16" s="78"/>
      <c r="H16" s="61">
        <v>299530.03999999998</v>
      </c>
      <c r="I16" s="63" t="e">
        <f t="shared" si="0"/>
        <v>#REF!</v>
      </c>
      <c r="K16" s="61" t="e">
        <f t="shared" si="2"/>
        <v>#REF!</v>
      </c>
      <c r="L16" s="61">
        <v>2072</v>
      </c>
      <c r="M16" s="61" t="s">
        <v>2002</v>
      </c>
      <c r="N16" s="61">
        <v>192973.79</v>
      </c>
      <c r="O16" s="61">
        <v>192973.79</v>
      </c>
      <c r="P16" s="61">
        <v>296404.71999999997</v>
      </c>
      <c r="Q16" s="61">
        <v>296404.71999999997</v>
      </c>
      <c r="R16" s="61">
        <v>40498.83</v>
      </c>
      <c r="S16" s="63">
        <v>0.53598434274416196</v>
      </c>
      <c r="T16" s="63">
        <v>0.326117344744071</v>
      </c>
    </row>
    <row r="17" spans="1:20" ht="28.5" customHeight="1">
      <c r="A17" s="76" t="s">
        <v>2006</v>
      </c>
      <c r="B17" s="58">
        <v>2814370.5087549998</v>
      </c>
      <c r="C17" s="58">
        <f>表4!B11</f>
        <v>56773</v>
      </c>
      <c r="D17" s="58"/>
      <c r="E17" s="58">
        <f t="shared" si="1"/>
        <v>56773</v>
      </c>
      <c r="F17" s="77">
        <f>E17/B17-1</f>
        <v>-0.97982746059078241</v>
      </c>
      <c r="G17" s="78">
        <v>0.151737351079648</v>
      </c>
      <c r="H17" s="61">
        <v>3143700.725786</v>
      </c>
      <c r="I17" s="63">
        <f t="shared" si="0"/>
        <v>-0.97982746059078241</v>
      </c>
      <c r="J17" s="63">
        <f>G17-T17</f>
        <v>0.205413174645484</v>
      </c>
      <c r="K17" s="61">
        <f t="shared" si="2"/>
        <v>-3084613.725786</v>
      </c>
      <c r="L17" s="61">
        <v>208</v>
      </c>
      <c r="M17" s="61" t="s">
        <v>2006</v>
      </c>
      <c r="N17" s="61">
        <v>2814370.51</v>
      </c>
      <c r="O17" s="61">
        <v>2470251.5099999998</v>
      </c>
      <c r="P17" s="61">
        <v>3141386.725786</v>
      </c>
      <c r="Q17" s="61">
        <v>3141386.725786</v>
      </c>
      <c r="R17" s="61">
        <v>803728</v>
      </c>
      <c r="S17" s="63">
        <v>0.11619515434234701</v>
      </c>
      <c r="T17" s="63">
        <v>-5.3675823565836001E-2</v>
      </c>
    </row>
    <row r="18" spans="1:20" ht="28.5" customHeight="1">
      <c r="A18" s="76" t="s">
        <v>2001</v>
      </c>
      <c r="B18" s="58">
        <v>925612.41875499999</v>
      </c>
      <c r="C18" s="58" t="e">
        <f>表4!#REF!</f>
        <v>#REF!</v>
      </c>
      <c r="D18" s="58"/>
      <c r="E18" s="58" t="e">
        <f t="shared" si="1"/>
        <v>#REF!</v>
      </c>
      <c r="F18" s="77"/>
      <c r="G18" s="78"/>
      <c r="H18" s="61">
        <v>1102570.639286</v>
      </c>
      <c r="I18" s="63" t="e">
        <f t="shared" si="0"/>
        <v>#REF!</v>
      </c>
      <c r="K18" s="61" t="e">
        <f t="shared" si="2"/>
        <v>#REF!</v>
      </c>
      <c r="L18" s="61">
        <v>2081</v>
      </c>
      <c r="M18" s="61" t="s">
        <v>2001</v>
      </c>
      <c r="N18" s="61">
        <v>925612.42</v>
      </c>
      <c r="O18" s="61">
        <v>925612.42</v>
      </c>
      <c r="P18" s="61">
        <v>1103530.639286</v>
      </c>
      <c r="Q18" s="61">
        <v>1103530.639286</v>
      </c>
      <c r="R18" s="61">
        <v>45816.25</v>
      </c>
      <c r="S18" s="63">
        <v>0.192216758809264</v>
      </c>
      <c r="T18" s="63">
        <v>0.14271844935486</v>
      </c>
    </row>
    <row r="19" spans="1:20" ht="28.5" customHeight="1">
      <c r="A19" s="76" t="s">
        <v>2002</v>
      </c>
      <c r="B19" s="58">
        <v>1080803.5900000001</v>
      </c>
      <c r="C19" s="58" t="e">
        <f>表4!#REF!</f>
        <v>#REF!</v>
      </c>
      <c r="D19" s="58"/>
      <c r="E19" s="58" t="e">
        <f t="shared" si="1"/>
        <v>#REF!</v>
      </c>
      <c r="F19" s="77"/>
      <c r="G19" s="78"/>
      <c r="H19" s="61">
        <v>1176696.8999999999</v>
      </c>
      <c r="I19" s="63" t="e">
        <f t="shared" si="0"/>
        <v>#REF!</v>
      </c>
      <c r="K19" s="61" t="e">
        <f t="shared" si="2"/>
        <v>#REF!</v>
      </c>
      <c r="L19" s="61">
        <v>2082</v>
      </c>
      <c r="M19" s="61" t="s">
        <v>2002</v>
      </c>
      <c r="N19" s="61">
        <v>1080803.5900000001</v>
      </c>
      <c r="O19" s="61">
        <v>1080803.5900000001</v>
      </c>
      <c r="P19" s="61">
        <v>1176816.8999999999</v>
      </c>
      <c r="Q19" s="61">
        <v>1176816.8999999999</v>
      </c>
      <c r="R19" s="61">
        <v>366729.75</v>
      </c>
      <c r="S19" s="63">
        <v>8.8835113880404395E-2</v>
      </c>
      <c r="T19" s="63">
        <v>-0.25047699924830902</v>
      </c>
    </row>
    <row r="20" spans="1:20" ht="28.5" customHeight="1">
      <c r="A20" s="76" t="s">
        <v>2003</v>
      </c>
      <c r="B20" s="58">
        <v>807954.5</v>
      </c>
      <c r="C20" s="58" t="e">
        <f>表4!#REF!</f>
        <v>#REF!</v>
      </c>
      <c r="D20" s="58"/>
      <c r="E20" s="58" t="e">
        <f t="shared" si="1"/>
        <v>#REF!</v>
      </c>
      <c r="F20" s="77"/>
      <c r="G20" s="78"/>
      <c r="H20" s="61">
        <v>864433.18649999995</v>
      </c>
      <c r="I20" s="63" t="e">
        <f t="shared" si="0"/>
        <v>#REF!</v>
      </c>
      <c r="K20" s="61" t="e">
        <f t="shared" si="2"/>
        <v>#REF!</v>
      </c>
      <c r="L20" s="61">
        <v>2300222</v>
      </c>
      <c r="M20" s="61" t="s">
        <v>2003</v>
      </c>
      <c r="N20" s="61">
        <v>807954.5</v>
      </c>
      <c r="O20" s="61">
        <v>807954.5</v>
      </c>
      <c r="P20" s="61">
        <v>861039.18649999995</v>
      </c>
      <c r="Q20" s="61">
        <v>861039.18649999995</v>
      </c>
      <c r="R20" s="61">
        <v>391182</v>
      </c>
      <c r="S20" s="63">
        <v>6.5702569265967306E-2</v>
      </c>
      <c r="T20" s="63">
        <v>-0.41846083349990598</v>
      </c>
    </row>
    <row r="21" spans="1:20" ht="28.5" customHeight="1">
      <c r="A21" s="76" t="s">
        <v>2007</v>
      </c>
      <c r="B21" s="58">
        <v>4225464.7783549996</v>
      </c>
      <c r="C21" s="58">
        <f>表4!B12</f>
        <v>39242</v>
      </c>
      <c r="D21" s="58"/>
      <c r="E21" s="58">
        <f t="shared" si="1"/>
        <v>39242</v>
      </c>
      <c r="F21" s="77">
        <f>E21/B21-1</f>
        <v>-0.99071297429787664</v>
      </c>
      <c r="G21" s="78">
        <v>0.120117780644886</v>
      </c>
      <c r="H21" s="61">
        <v>4704485.5541909998</v>
      </c>
      <c r="I21" s="63">
        <f t="shared" si="0"/>
        <v>-0.99071297429787664</v>
      </c>
      <c r="J21" s="63">
        <f>G21-T21</f>
        <v>0.1710240880644977</v>
      </c>
      <c r="K21" s="61">
        <f t="shared" si="2"/>
        <v>-4444439.0241909996</v>
      </c>
      <c r="L21" s="61">
        <v>210</v>
      </c>
      <c r="M21" s="61" t="s">
        <v>2007</v>
      </c>
      <c r="N21" s="61">
        <v>4225464.78</v>
      </c>
      <c r="O21" s="61">
        <v>3987241.78</v>
      </c>
      <c r="P21" s="61">
        <v>4483681.0241909996</v>
      </c>
      <c r="Q21" s="61">
        <v>4483681.0241909996</v>
      </c>
      <c r="R21" s="61">
        <v>699415</v>
      </c>
      <c r="S21" s="63">
        <v>6.11095483302075E-2</v>
      </c>
      <c r="T21" s="63">
        <v>-5.0906307419611697E-2</v>
      </c>
    </row>
    <row r="22" spans="1:20" ht="28.5" customHeight="1">
      <c r="A22" s="76" t="s">
        <v>2001</v>
      </c>
      <c r="B22" s="58">
        <v>376321.58835500001</v>
      </c>
      <c r="C22" s="58" t="e">
        <f>表4!#REF!</f>
        <v>#REF!</v>
      </c>
      <c r="D22" s="58"/>
      <c r="E22" s="58" t="e">
        <f t="shared" si="1"/>
        <v>#REF!</v>
      </c>
      <c r="F22" s="77"/>
      <c r="G22" s="78"/>
      <c r="H22" s="61">
        <v>416446.614191</v>
      </c>
      <c r="I22" s="63" t="e">
        <f t="shared" si="0"/>
        <v>#REF!</v>
      </c>
      <c r="K22" s="61" t="e">
        <f t="shared" si="2"/>
        <v>#REF!</v>
      </c>
      <c r="L22" s="61">
        <v>2101</v>
      </c>
      <c r="M22" s="61" t="s">
        <v>2001</v>
      </c>
      <c r="N22" s="61">
        <v>376321.59</v>
      </c>
      <c r="O22" s="61">
        <v>376321.59</v>
      </c>
      <c r="P22" s="61">
        <v>421538.32419100002</v>
      </c>
      <c r="Q22" s="61">
        <v>421538.32419100002</v>
      </c>
      <c r="R22" s="61">
        <v>51377.25</v>
      </c>
      <c r="S22" s="63">
        <v>0.120154504531616</v>
      </c>
      <c r="T22" s="63">
        <v>-1.6370349118157101E-2</v>
      </c>
    </row>
    <row r="23" spans="1:20" ht="28.5" customHeight="1">
      <c r="A23" s="76" t="s">
        <v>2002</v>
      </c>
      <c r="B23" s="58">
        <v>1454044.54</v>
      </c>
      <c r="C23" s="58" t="e">
        <f>表4!#REF!</f>
        <v>#REF!</v>
      </c>
      <c r="D23" s="58"/>
      <c r="E23" s="58" t="e">
        <f t="shared" si="1"/>
        <v>#REF!</v>
      </c>
      <c r="F23" s="77"/>
      <c r="G23" s="78"/>
      <c r="H23" s="61">
        <v>1844539.94</v>
      </c>
      <c r="I23" s="63" t="e">
        <f t="shared" si="0"/>
        <v>#REF!</v>
      </c>
      <c r="K23" s="61" t="e">
        <f t="shared" si="2"/>
        <v>#REF!</v>
      </c>
      <c r="L23" s="61">
        <v>2102</v>
      </c>
      <c r="M23" s="61" t="s">
        <v>2002</v>
      </c>
      <c r="N23" s="61">
        <v>1454044.54</v>
      </c>
      <c r="O23" s="61">
        <v>1454044.54</v>
      </c>
      <c r="P23" s="61">
        <v>1618643.7</v>
      </c>
      <c r="Q23" s="61">
        <v>1618643.7</v>
      </c>
      <c r="R23" s="61">
        <v>188337.75</v>
      </c>
      <c r="S23" s="63">
        <v>0.113200906486674</v>
      </c>
      <c r="T23" s="63">
        <v>-1.6325902919039799E-2</v>
      </c>
    </row>
    <row r="24" spans="1:20" ht="28.5" customHeight="1">
      <c r="A24" s="76" t="s">
        <v>2003</v>
      </c>
      <c r="B24" s="58">
        <v>2395098.65</v>
      </c>
      <c r="C24" s="58" t="e">
        <f>表4!#REF!</f>
        <v>#REF!</v>
      </c>
      <c r="D24" s="58"/>
      <c r="E24" s="58" t="e">
        <f t="shared" si="1"/>
        <v>#REF!</v>
      </c>
      <c r="F24" s="77"/>
      <c r="G24" s="78"/>
      <c r="H24" s="61">
        <v>2443499</v>
      </c>
      <c r="I24" s="63" t="e">
        <f t="shared" si="0"/>
        <v>#REF!</v>
      </c>
      <c r="K24" s="61" t="e">
        <f t="shared" si="2"/>
        <v>#REF!</v>
      </c>
      <c r="L24" s="61">
        <v>2300223</v>
      </c>
      <c r="M24" s="61" t="s">
        <v>2003</v>
      </c>
      <c r="N24" s="61">
        <v>2395098.65</v>
      </c>
      <c r="O24" s="61">
        <v>2395098.65</v>
      </c>
      <c r="P24" s="61">
        <v>2443499</v>
      </c>
      <c r="Q24" s="61">
        <v>2443499</v>
      </c>
      <c r="R24" s="61">
        <v>459700</v>
      </c>
      <c r="S24" s="63">
        <v>2.0208082034533299E-2</v>
      </c>
      <c r="T24" s="63">
        <v>-0.17172555710805401</v>
      </c>
    </row>
    <row r="25" spans="1:20" ht="28.5" customHeight="1">
      <c r="A25" s="76" t="s">
        <v>2008</v>
      </c>
      <c r="B25" s="58">
        <v>439472.16</v>
      </c>
      <c r="C25" s="58">
        <f>表4!B13</f>
        <v>2536</v>
      </c>
      <c r="D25" s="58"/>
      <c r="E25" s="58">
        <f t="shared" si="1"/>
        <v>2536</v>
      </c>
      <c r="F25" s="77">
        <f>E25/B25-1</f>
        <v>-0.99422944106402555</v>
      </c>
      <c r="G25" s="78">
        <v>0.15660575301687801</v>
      </c>
      <c r="H25" s="61">
        <v>482919.65</v>
      </c>
      <c r="I25" s="63">
        <f t="shared" si="0"/>
        <v>-0.99422944106402555</v>
      </c>
      <c r="J25" s="63">
        <f>G25-T25</f>
        <v>1.0269562977782698E-15</v>
      </c>
      <c r="K25" s="61">
        <f t="shared" si="2"/>
        <v>-490383.65</v>
      </c>
      <c r="L25" s="61">
        <v>211</v>
      </c>
      <c r="M25" s="61" t="s">
        <v>2008</v>
      </c>
      <c r="N25" s="61">
        <v>439472.16</v>
      </c>
      <c r="O25" s="61">
        <v>344505.16</v>
      </c>
      <c r="P25" s="61">
        <v>492919.65</v>
      </c>
      <c r="Q25" s="61">
        <v>492919.65</v>
      </c>
      <c r="R25" s="61">
        <v>94463</v>
      </c>
      <c r="S25" s="63">
        <v>0.12161746491518299</v>
      </c>
      <c r="T25" s="63">
        <v>0.15660575301687699</v>
      </c>
    </row>
    <row r="26" spans="1:20" ht="28.5" customHeight="1">
      <c r="A26" s="76" t="s">
        <v>2001</v>
      </c>
      <c r="B26" s="58">
        <v>55802.16</v>
      </c>
      <c r="C26" s="58" t="e">
        <f>表4!#REF!</f>
        <v>#REF!</v>
      </c>
      <c r="D26" s="58"/>
      <c r="E26" s="58" t="e">
        <f t="shared" si="1"/>
        <v>#REF!</v>
      </c>
      <c r="F26" s="77"/>
      <c r="G26" s="78"/>
      <c r="H26" s="61">
        <v>43146.35</v>
      </c>
      <c r="I26" s="63" t="e">
        <f t="shared" si="0"/>
        <v>#REF!</v>
      </c>
      <c r="K26" s="61" t="e">
        <f t="shared" si="2"/>
        <v>#REF!</v>
      </c>
      <c r="L26" s="61">
        <v>2111</v>
      </c>
      <c r="M26" s="61" t="s">
        <v>2001</v>
      </c>
      <c r="N26" s="61">
        <v>55802.16</v>
      </c>
      <c r="O26" s="61">
        <v>55802.16</v>
      </c>
      <c r="P26" s="61">
        <v>85131.35</v>
      </c>
      <c r="Q26" s="61">
        <v>85131.35</v>
      </c>
      <c r="R26" s="61">
        <v>69.7</v>
      </c>
      <c r="S26" s="63">
        <v>0.52559237850290996</v>
      </c>
      <c r="T26" s="63">
        <v>0.52434332291079699</v>
      </c>
    </row>
    <row r="27" spans="1:20" ht="28.5" customHeight="1">
      <c r="A27" s="79" t="s">
        <v>2002</v>
      </c>
      <c r="B27" s="80">
        <v>383670</v>
      </c>
      <c r="C27" s="80" t="e">
        <f>表4!#REF!</f>
        <v>#REF!</v>
      </c>
      <c r="D27" s="80"/>
      <c r="E27" s="80" t="e">
        <f t="shared" si="1"/>
        <v>#REF!</v>
      </c>
      <c r="F27" s="81"/>
      <c r="G27" s="82"/>
      <c r="H27" s="61">
        <v>439773.3</v>
      </c>
      <c r="I27" s="63" t="e">
        <f t="shared" si="0"/>
        <v>#REF!</v>
      </c>
      <c r="K27" s="61" t="e">
        <f t="shared" si="2"/>
        <v>#REF!</v>
      </c>
      <c r="L27" s="61">
        <v>2112</v>
      </c>
      <c r="M27" s="61" t="s">
        <v>2002</v>
      </c>
      <c r="N27" s="61">
        <v>383670</v>
      </c>
      <c r="O27" s="61">
        <v>383670</v>
      </c>
      <c r="P27" s="61">
        <v>407788.3</v>
      </c>
      <c r="Q27" s="61">
        <v>407788.3</v>
      </c>
      <c r="R27" s="61">
        <v>94393.3</v>
      </c>
      <c r="S27" s="63">
        <v>6.2862095029582704E-2</v>
      </c>
      <c r="T27" s="63">
        <v>-0.18316522011103201</v>
      </c>
    </row>
    <row r="28" spans="1:20" ht="28.5" customHeight="1">
      <c r="A28" s="72" t="s">
        <v>2009</v>
      </c>
      <c r="B28" s="73">
        <v>2634683.1893000002</v>
      </c>
      <c r="C28" s="73">
        <f>表4!B15</f>
        <v>39211</v>
      </c>
      <c r="D28" s="73"/>
      <c r="E28" s="73">
        <f t="shared" si="1"/>
        <v>39211</v>
      </c>
      <c r="F28" s="74">
        <f>E28/B28-1</f>
        <v>-0.9851173757212085</v>
      </c>
      <c r="G28" s="75">
        <v>1.21680081170143</v>
      </c>
      <c r="H28" s="61">
        <v>6055720.9699999997</v>
      </c>
      <c r="I28" s="63">
        <f t="shared" si="0"/>
        <v>-0.9851173757212085</v>
      </c>
      <c r="J28" s="63">
        <f>G28-T28</f>
        <v>0.82411857498073293</v>
      </c>
      <c r="K28" s="61">
        <f t="shared" si="2"/>
        <v>-4074648.77</v>
      </c>
      <c r="L28" s="61">
        <v>213</v>
      </c>
      <c r="M28" s="61" t="s">
        <v>2009</v>
      </c>
      <c r="N28" s="61">
        <v>2634683.19</v>
      </c>
      <c r="O28" s="61">
        <v>2501515.19</v>
      </c>
      <c r="P28" s="61">
        <v>4113859.77</v>
      </c>
      <c r="Q28" s="61">
        <v>4113859.77</v>
      </c>
      <c r="R28" s="61">
        <v>630044</v>
      </c>
      <c r="S28" s="63">
        <v>0.56142483681311195</v>
      </c>
      <c r="T28" s="63">
        <v>0.39268223672069702</v>
      </c>
    </row>
    <row r="29" spans="1:20" ht="28.5" customHeight="1">
      <c r="A29" s="76" t="s">
        <v>2001</v>
      </c>
      <c r="B29" s="58">
        <v>422599.5993</v>
      </c>
      <c r="C29" s="58" t="e">
        <f>表4!#REF!</f>
        <v>#REF!</v>
      </c>
      <c r="D29" s="58"/>
      <c r="E29" s="58" t="e">
        <f t="shared" si="1"/>
        <v>#REF!</v>
      </c>
      <c r="F29" s="77"/>
      <c r="G29" s="78"/>
      <c r="H29" s="61">
        <v>498172.46500000003</v>
      </c>
      <c r="I29" s="63" t="e">
        <f t="shared" si="0"/>
        <v>#REF!</v>
      </c>
      <c r="K29" s="61" t="e">
        <f t="shared" si="2"/>
        <v>#REF!</v>
      </c>
      <c r="L29" s="61">
        <v>2131</v>
      </c>
      <c r="M29" s="61" t="s">
        <v>2001</v>
      </c>
      <c r="N29" s="61">
        <v>422599.6</v>
      </c>
      <c r="O29" s="61">
        <v>422599.6</v>
      </c>
      <c r="P29" s="61">
        <v>522394.51500000001</v>
      </c>
      <c r="Q29" s="61">
        <v>522394.51500000001</v>
      </c>
      <c r="R29" s="61">
        <v>77736.934999999998</v>
      </c>
      <c r="S29" s="63">
        <v>0.23614531343616901</v>
      </c>
      <c r="T29" s="63">
        <v>5.2195932035903399E-2</v>
      </c>
    </row>
    <row r="30" spans="1:20" ht="28.5" customHeight="1">
      <c r="A30" s="76" t="s">
        <v>2002</v>
      </c>
      <c r="B30" s="58">
        <v>1882310.59</v>
      </c>
      <c r="C30" s="58" t="e">
        <f>表4!#REF!</f>
        <v>#REF!</v>
      </c>
      <c r="D30" s="58"/>
      <c r="E30" s="58" t="e">
        <f t="shared" si="1"/>
        <v>#REF!</v>
      </c>
      <c r="F30" s="77"/>
      <c r="G30" s="78"/>
      <c r="H30" s="61">
        <v>3464582.5049999999</v>
      </c>
      <c r="I30" s="63" t="e">
        <f t="shared" si="0"/>
        <v>#REF!</v>
      </c>
      <c r="K30" s="61" t="e">
        <f t="shared" si="2"/>
        <v>#REF!</v>
      </c>
      <c r="L30" s="61">
        <v>2132</v>
      </c>
      <c r="M30" s="61" t="s">
        <v>2002</v>
      </c>
      <c r="N30" s="61">
        <v>1882310.59</v>
      </c>
      <c r="O30" s="61">
        <v>1882310.59</v>
      </c>
      <c r="P30" s="61">
        <v>3452669.2549999999</v>
      </c>
      <c r="Q30" s="61">
        <v>3452669.2549999999</v>
      </c>
      <c r="R30" s="61">
        <v>499804.065</v>
      </c>
      <c r="S30" s="63">
        <v>0.83427181111487003</v>
      </c>
      <c r="T30" s="63">
        <v>0.56874492747766903</v>
      </c>
    </row>
    <row r="31" spans="1:20" ht="28.5" customHeight="1">
      <c r="A31" s="76" t="s">
        <v>2003</v>
      </c>
      <c r="B31" s="58">
        <v>329773</v>
      </c>
      <c r="C31" s="58" t="e">
        <f>表4!#REF!</f>
        <v>#REF!</v>
      </c>
      <c r="D31" s="58"/>
      <c r="E31" s="58" t="e">
        <f t="shared" si="1"/>
        <v>#REF!</v>
      </c>
      <c r="F31" s="77"/>
      <c r="G31" s="78"/>
      <c r="H31" s="61">
        <v>2092966</v>
      </c>
      <c r="I31" s="63" t="e">
        <f t="shared" si="0"/>
        <v>#REF!</v>
      </c>
      <c r="K31" s="61" t="e">
        <f t="shared" si="2"/>
        <v>#REF!</v>
      </c>
      <c r="L31" s="61">
        <v>2300224</v>
      </c>
      <c r="M31" s="61" t="s">
        <v>2003</v>
      </c>
      <c r="N31" s="61">
        <v>329773</v>
      </c>
      <c r="O31" s="61">
        <v>329773</v>
      </c>
      <c r="P31" s="61">
        <v>138796</v>
      </c>
      <c r="Q31" s="61">
        <v>138796</v>
      </c>
      <c r="R31" s="61">
        <v>52503</v>
      </c>
      <c r="S31" s="63">
        <v>-0.57911654380437405</v>
      </c>
      <c r="T31" s="63">
        <v>-0.73832606065384299</v>
      </c>
    </row>
    <row r="32" spans="1:20" ht="28.5" customHeight="1">
      <c r="A32" s="76" t="s">
        <v>2010</v>
      </c>
      <c r="B32" s="58">
        <v>2481550.7200000002</v>
      </c>
      <c r="C32" s="58">
        <f>表4!B16</f>
        <v>7994</v>
      </c>
      <c r="D32" s="58"/>
      <c r="E32" s="58">
        <f t="shared" si="1"/>
        <v>7994</v>
      </c>
      <c r="F32" s="77">
        <f>E32/B32-1</f>
        <v>-0.99677862719646526</v>
      </c>
      <c r="G32" s="78">
        <v>0.12875671344356601</v>
      </c>
      <c r="H32" s="61">
        <v>2733030.7</v>
      </c>
      <c r="I32" s="63">
        <f t="shared" si="0"/>
        <v>-0.99677862719646526</v>
      </c>
      <c r="J32" s="63">
        <f>G32-T32</f>
        <v>-0.17196709622306997</v>
      </c>
      <c r="K32" s="61">
        <f t="shared" si="2"/>
        <v>-2932398.7</v>
      </c>
      <c r="L32" s="61">
        <v>214</v>
      </c>
      <c r="M32" s="61" t="s">
        <v>2010</v>
      </c>
      <c r="N32" s="61">
        <v>2481550.7200000002</v>
      </c>
      <c r="O32" s="61">
        <v>1418969.72</v>
      </c>
      <c r="P32" s="61">
        <v>2940392.7</v>
      </c>
      <c r="Q32" s="61">
        <v>2940392.7</v>
      </c>
      <c r="R32" s="61">
        <v>1094705</v>
      </c>
      <c r="S32" s="63">
        <v>0.18490131041931701</v>
      </c>
      <c r="T32" s="63">
        <v>0.30072380966663598</v>
      </c>
    </row>
    <row r="33" spans="1:20" ht="28.5" customHeight="1">
      <c r="A33" s="76" t="s">
        <v>2001</v>
      </c>
      <c r="B33" s="58">
        <v>1498649.72</v>
      </c>
      <c r="C33" s="58" t="e">
        <f>表4!#REF!</f>
        <v>#REF!</v>
      </c>
      <c r="D33" s="58"/>
      <c r="E33" s="58" t="e">
        <f t="shared" si="1"/>
        <v>#REF!</v>
      </c>
      <c r="F33" s="77"/>
      <c r="G33" s="78"/>
      <c r="H33" s="61">
        <v>876609.7</v>
      </c>
      <c r="I33" s="63" t="e">
        <f t="shared" si="0"/>
        <v>#REF!</v>
      </c>
      <c r="K33" s="61" t="e">
        <f t="shared" si="2"/>
        <v>#REF!</v>
      </c>
      <c r="L33" s="61">
        <v>2141</v>
      </c>
      <c r="M33" s="61" t="s">
        <v>2001</v>
      </c>
      <c r="N33" s="61">
        <v>1498649.72</v>
      </c>
      <c r="O33" s="61">
        <v>1498649.72</v>
      </c>
      <c r="P33" s="61">
        <v>1111635.7</v>
      </c>
      <c r="Q33" s="61">
        <v>1111635.7</v>
      </c>
      <c r="R33" s="61">
        <v>740130</v>
      </c>
      <c r="S33" s="63">
        <v>-0.258241812503057</v>
      </c>
      <c r="T33" s="63">
        <v>-0.75210638280438202</v>
      </c>
    </row>
    <row r="34" spans="1:20" ht="28.5" customHeight="1">
      <c r="A34" s="79" t="s">
        <v>2011</v>
      </c>
      <c r="B34" s="80">
        <v>982901</v>
      </c>
      <c r="C34" s="80" t="e">
        <f>表4!#REF!</f>
        <v>#REF!</v>
      </c>
      <c r="D34" s="80"/>
      <c r="E34" s="80" t="e">
        <f t="shared" si="1"/>
        <v>#REF!</v>
      </c>
      <c r="F34" s="81"/>
      <c r="G34" s="82"/>
      <c r="H34" s="61">
        <v>1856421</v>
      </c>
      <c r="I34" s="63" t="e">
        <f t="shared" si="0"/>
        <v>#REF!</v>
      </c>
      <c r="K34" s="61" t="e">
        <f t="shared" si="2"/>
        <v>#REF!</v>
      </c>
      <c r="L34" s="61">
        <v>2142</v>
      </c>
      <c r="M34" s="61" t="s">
        <v>2011</v>
      </c>
      <c r="N34" s="61">
        <v>982901</v>
      </c>
      <c r="O34" s="61">
        <v>982901</v>
      </c>
      <c r="P34" s="61">
        <v>1828757</v>
      </c>
      <c r="Q34" s="61">
        <v>1828757</v>
      </c>
      <c r="R34" s="61">
        <v>354575</v>
      </c>
      <c r="S34" s="63">
        <v>0.86057090185074503</v>
      </c>
      <c r="T34" s="63">
        <v>0.49982755129967299</v>
      </c>
    </row>
    <row r="35" spans="1:20" ht="24.95" customHeight="1">
      <c r="A35" s="61" t="s">
        <v>2012</v>
      </c>
    </row>
  </sheetData>
  <sheetProtection formatCells="0" formatColumns="0" formatRows="0"/>
  <mergeCells count="7">
    <mergeCell ref="H5:H6"/>
    <mergeCell ref="A2:G2"/>
    <mergeCell ref="A5:A6"/>
    <mergeCell ref="B5:B6"/>
    <mergeCell ref="C5:C6"/>
    <mergeCell ref="E5:E6"/>
    <mergeCell ref="F5:F6"/>
  </mergeCells>
  <phoneticPr fontId="3" type="noConversion"/>
  <pageMargins left="0.75" right="0.55000000000000004" top="0.79" bottom="0.98" header="0.51" footer="0.51"/>
  <pageSetup paperSize="9" scale="92" firstPageNumber="12" fitToHeight="0" orientation="portrait" blackAndWhite="1" useFirstPageNumber="1" horizontalDpi="0" verticalDpi="0"/>
  <headerFooter alignWithMargins="0">
    <evenFooter>&amp;L—&amp;P—</evenFooter>
  </headerFooter>
</worksheet>
</file>

<file path=xl/worksheets/sheet47.xml><?xml version="1.0" encoding="utf-8"?>
<worksheet xmlns="http://schemas.openxmlformats.org/spreadsheetml/2006/main" xmlns:r="http://schemas.openxmlformats.org/officeDocument/2006/relationships">
  <sheetPr enableFormatConditionsCalculation="0">
    <tabColor rgb="FFFF0000"/>
    <pageSetUpPr fitToPage="1"/>
  </sheetPr>
  <dimension ref="A1:HB273"/>
  <sheetViews>
    <sheetView showZeros="0" view="pageBreakPreview" zoomScale="80" workbookViewId="0">
      <pane ySplit="4" topLeftCell="A5" activePane="bottomLeft" state="frozen"/>
      <selection pane="bottomLeft" activeCell="H11" sqref="H11"/>
    </sheetView>
  </sheetViews>
  <sheetFormatPr defaultColWidth="6.875" defaultRowHeight="12.75" customHeight="1"/>
  <cols>
    <col min="1" max="1" width="51" style="26" customWidth="1"/>
    <col min="2" max="2" width="13.5" style="27" customWidth="1"/>
    <col min="3" max="5" width="13.75" style="27" customWidth="1"/>
    <col min="6" max="6" width="13.75" style="27" hidden="1" customWidth="1"/>
    <col min="7" max="7" width="13.75" style="27" customWidth="1"/>
    <col min="8" max="8" width="13.75" style="28" customWidth="1"/>
    <col min="9" max="9" width="28.125" style="28" customWidth="1"/>
    <col min="10" max="12" width="13.75" style="27" customWidth="1"/>
    <col min="13" max="13" width="6.875" style="27" customWidth="1"/>
    <col min="14" max="14" width="15.5" style="27" customWidth="1"/>
    <col min="15" max="21" width="6.875" style="27" customWidth="1"/>
    <col min="22" max="22" width="26.625" style="27" customWidth="1"/>
    <col min="23" max="24" width="6.875" style="27" customWidth="1"/>
    <col min="25" max="25" width="26.875" style="27" customWidth="1"/>
    <col min="26" max="28" width="6.875" style="27" customWidth="1"/>
    <col min="29" max="34" width="6.875" style="29" customWidth="1"/>
    <col min="35" max="177" width="6.875" style="27" customWidth="1"/>
    <col min="178" max="198" width="9" style="27" customWidth="1"/>
    <col min="199" max="199" width="52.375" style="27" customWidth="1"/>
    <col min="200" max="200" width="13.375" style="27" customWidth="1"/>
    <col min="201" max="201" width="13.5" style="27" customWidth="1"/>
    <col min="202" max="202" width="13.75" style="27" customWidth="1"/>
    <col min="203" max="210" width="9" style="27" hidden="1" customWidth="1"/>
    <col min="211" max="16384" width="6.875" style="27"/>
  </cols>
  <sheetData>
    <row r="1" spans="1:34" ht="18.75" customHeight="1">
      <c r="C1" s="30"/>
      <c r="D1" s="31" t="s">
        <v>1728</v>
      </c>
      <c r="E1" s="31"/>
      <c r="F1" s="31" t="s">
        <v>1728</v>
      </c>
      <c r="G1" s="31"/>
      <c r="H1" s="32"/>
      <c r="I1" s="32"/>
      <c r="J1" s="31"/>
      <c r="K1" s="31"/>
      <c r="L1" s="31"/>
    </row>
    <row r="2" spans="1:34" ht="21" customHeight="1">
      <c r="A2" s="760" t="s">
        <v>71</v>
      </c>
      <c r="B2" s="761"/>
      <c r="C2" s="761"/>
      <c r="D2" s="761"/>
      <c r="E2" s="33"/>
      <c r="F2" s="33"/>
      <c r="G2" s="33"/>
      <c r="H2" s="34"/>
      <c r="I2" s="34"/>
      <c r="J2" s="33"/>
      <c r="K2" s="33"/>
      <c r="L2" s="33"/>
    </row>
    <row r="3" spans="1:34" ht="24" customHeight="1">
      <c r="C3" s="31"/>
      <c r="D3" s="31" t="s">
        <v>302</v>
      </c>
      <c r="E3" s="31" t="s">
        <v>2013</v>
      </c>
      <c r="F3" s="31" t="s">
        <v>302</v>
      </c>
      <c r="G3" s="31"/>
      <c r="H3" s="32"/>
      <c r="I3" s="32"/>
      <c r="J3" s="31"/>
      <c r="K3" s="31"/>
      <c r="L3" s="31"/>
    </row>
    <row r="4" spans="1:34" ht="34.5" customHeight="1">
      <c r="A4" s="35" t="s">
        <v>1989</v>
      </c>
      <c r="B4" s="36" t="s">
        <v>2014</v>
      </c>
      <c r="C4" s="36" t="s">
        <v>1990</v>
      </c>
      <c r="D4" s="37" t="s">
        <v>893</v>
      </c>
      <c r="E4" s="38" t="s">
        <v>893</v>
      </c>
      <c r="F4" s="39" t="s">
        <v>2015</v>
      </c>
      <c r="G4" s="38" t="s">
        <v>898</v>
      </c>
      <c r="H4" s="40" t="s">
        <v>892</v>
      </c>
      <c r="I4" s="40" t="s">
        <v>1989</v>
      </c>
      <c r="J4" s="38" t="s">
        <v>2014</v>
      </c>
      <c r="K4" s="38" t="s">
        <v>1990</v>
      </c>
      <c r="L4" s="38" t="s">
        <v>893</v>
      </c>
      <c r="M4" s="54" t="s">
        <v>892</v>
      </c>
      <c r="N4" s="54" t="s">
        <v>1989</v>
      </c>
      <c r="O4" s="54" t="s">
        <v>2014</v>
      </c>
      <c r="P4" s="54" t="s">
        <v>1990</v>
      </c>
      <c r="Q4" s="54" t="s">
        <v>893</v>
      </c>
      <c r="R4" s="54" t="s">
        <v>894</v>
      </c>
      <c r="U4" s="55" t="s">
        <v>892</v>
      </c>
      <c r="V4" s="55" t="s">
        <v>1989</v>
      </c>
      <c r="W4" s="55" t="s">
        <v>2014</v>
      </c>
      <c r="X4" s="55" t="s">
        <v>1990</v>
      </c>
      <c r="Y4" s="55" t="s">
        <v>893</v>
      </c>
      <c r="Z4" s="55" t="s">
        <v>894</v>
      </c>
      <c r="AA4" s="55"/>
      <c r="AC4" s="55" t="s">
        <v>892</v>
      </c>
      <c r="AD4" s="55" t="s">
        <v>1989</v>
      </c>
      <c r="AE4" s="55" t="s">
        <v>2014</v>
      </c>
      <c r="AF4" s="55" t="s">
        <v>1990</v>
      </c>
      <c r="AG4" s="55" t="s">
        <v>893</v>
      </c>
      <c r="AH4" s="55" t="s">
        <v>894</v>
      </c>
    </row>
    <row r="5" spans="1:34" ht="28.5" customHeight="1">
      <c r="A5" s="41" t="s">
        <v>2000</v>
      </c>
      <c r="B5" s="42">
        <v>4523882.03</v>
      </c>
      <c r="C5" s="42">
        <v>4818875.13</v>
      </c>
      <c r="D5" s="43">
        <f>'表20（原18）'!E7</f>
        <v>60365</v>
      </c>
      <c r="E5" s="44">
        <v>5748308.7367449999</v>
      </c>
      <c r="F5" s="44">
        <v>5501824.566745</v>
      </c>
      <c r="G5" s="44">
        <f>D5-E5</f>
        <v>-5687943.7367449999</v>
      </c>
      <c r="H5" s="45" t="s">
        <v>2016</v>
      </c>
      <c r="I5" s="45" t="s">
        <v>2000</v>
      </c>
      <c r="J5" s="44">
        <v>4523882.03</v>
      </c>
      <c r="K5" s="44">
        <v>4818875.13</v>
      </c>
      <c r="L5" s="44">
        <v>5408674.7367449999</v>
      </c>
      <c r="M5" s="27" t="s">
        <v>2016</v>
      </c>
      <c r="N5" s="27" t="s">
        <v>2000</v>
      </c>
      <c r="O5" s="27">
        <v>4523882.03</v>
      </c>
      <c r="P5" s="27">
        <v>4818875.13</v>
      </c>
      <c r="Q5" s="27">
        <v>5408607.3267449997</v>
      </c>
      <c r="R5" s="27">
        <v>1.12237963857449</v>
      </c>
      <c r="U5" s="29" t="s">
        <v>2016</v>
      </c>
      <c r="V5" s="29" t="s">
        <v>2000</v>
      </c>
      <c r="W5" s="29">
        <v>4523882.03</v>
      </c>
      <c r="X5" s="29">
        <v>4818875.13</v>
      </c>
      <c r="Y5" s="29">
        <v>5162190.566745</v>
      </c>
      <c r="Z5" s="29">
        <v>1.0712438956153201</v>
      </c>
      <c r="AA5" s="29">
        <v>14504947.726745</v>
      </c>
      <c r="AC5" s="29" t="s">
        <v>2016</v>
      </c>
      <c r="AD5" s="29" t="s">
        <v>2000</v>
      </c>
      <c r="AE5" s="29">
        <v>4523882.03</v>
      </c>
      <c r="AF5" s="29">
        <v>4818875.13</v>
      </c>
      <c r="AG5" s="29">
        <v>5566824.566745</v>
      </c>
      <c r="AH5" s="29">
        <v>1.08473252070862</v>
      </c>
    </row>
    <row r="6" spans="1:34" ht="28.5" customHeight="1">
      <c r="A6" s="41" t="s">
        <v>2017</v>
      </c>
      <c r="B6" s="46">
        <v>17086.29</v>
      </c>
      <c r="C6" s="46">
        <v>22128.43</v>
      </c>
      <c r="D6" s="47">
        <v>17756.099999999999</v>
      </c>
      <c r="E6" s="44">
        <v>17756.099999999999</v>
      </c>
      <c r="F6" s="44">
        <v>17756.099999999999</v>
      </c>
      <c r="G6" s="44">
        <f t="shared" ref="G6:G55" si="0">D6-E6</f>
        <v>0</v>
      </c>
      <c r="H6" s="45" t="s">
        <v>2018</v>
      </c>
      <c r="I6" s="45" t="s">
        <v>2017</v>
      </c>
      <c r="J6" s="44">
        <v>17086.29</v>
      </c>
      <c r="K6" s="44">
        <v>22128.43</v>
      </c>
      <c r="L6" s="44">
        <v>17756.099999999999</v>
      </c>
      <c r="M6" s="27" t="s">
        <v>2018</v>
      </c>
      <c r="N6" s="27" t="s">
        <v>2017</v>
      </c>
      <c r="O6" s="27">
        <v>17086.29</v>
      </c>
      <c r="P6" s="27">
        <v>22128.43</v>
      </c>
      <c r="Q6" s="27">
        <v>17756.099999999999</v>
      </c>
      <c r="R6" s="27">
        <v>0.802411196817849</v>
      </c>
      <c r="U6" s="29" t="s">
        <v>2018</v>
      </c>
      <c r="V6" s="29" t="s">
        <v>2017</v>
      </c>
      <c r="W6" s="29">
        <v>17086.29</v>
      </c>
      <c r="X6" s="29">
        <v>22128.43</v>
      </c>
      <c r="Y6" s="29">
        <v>17756.099999999999</v>
      </c>
      <c r="Z6" s="29">
        <v>0.802411196817849</v>
      </c>
      <c r="AA6" s="29">
        <v>56970.82</v>
      </c>
      <c r="AC6" s="29" t="s">
        <v>2018</v>
      </c>
      <c r="AD6" s="29" t="s">
        <v>2017</v>
      </c>
      <c r="AE6" s="29">
        <v>17086.29</v>
      </c>
      <c r="AF6" s="29">
        <v>22128.43</v>
      </c>
      <c r="AG6" s="29">
        <v>17756.099999999999</v>
      </c>
      <c r="AH6" s="29">
        <v>0.802411196817849</v>
      </c>
    </row>
    <row r="7" spans="1:34" ht="28.5" customHeight="1">
      <c r="A7" s="41" t="s">
        <v>2019</v>
      </c>
      <c r="B7" s="46">
        <v>2004998.26</v>
      </c>
      <c r="C7" s="46">
        <v>2395788.3199999998</v>
      </c>
      <c r="D7" s="47">
        <f>2535737.798445-368523.675845</f>
        <v>2167214.1225999999</v>
      </c>
      <c r="E7" s="44">
        <v>2536112.7984449998</v>
      </c>
      <c r="F7" s="44">
        <v>2506612.7984449998</v>
      </c>
      <c r="G7" s="44">
        <f t="shared" si="0"/>
        <v>-368898.67584499996</v>
      </c>
      <c r="H7" s="45" t="s">
        <v>2020</v>
      </c>
      <c r="I7" s="45" t="s">
        <v>2019</v>
      </c>
      <c r="J7" s="44">
        <v>2004998.26</v>
      </c>
      <c r="K7" s="44">
        <v>2395788.3199999998</v>
      </c>
      <c r="L7" s="44">
        <v>2535737.7984449998</v>
      </c>
      <c r="M7" s="27" t="s">
        <v>2020</v>
      </c>
      <c r="N7" s="27" t="s">
        <v>2019</v>
      </c>
      <c r="O7" s="27">
        <v>2004998.26</v>
      </c>
      <c r="P7" s="27">
        <v>2395788.3199999998</v>
      </c>
      <c r="Q7" s="27">
        <v>2536112.7984449998</v>
      </c>
      <c r="R7" s="27">
        <v>1.0585713175381899</v>
      </c>
      <c r="U7" s="29" t="s">
        <v>2020</v>
      </c>
      <c r="V7" s="29" t="s">
        <v>2019</v>
      </c>
      <c r="W7" s="29">
        <v>2004998.26</v>
      </c>
      <c r="X7" s="29">
        <v>2395788.3199999998</v>
      </c>
      <c r="Y7" s="29">
        <v>2516612.7984449998</v>
      </c>
      <c r="Z7" s="29">
        <v>1.05043203418113</v>
      </c>
      <c r="AA7" s="29">
        <v>6917399.3784450004</v>
      </c>
      <c r="AC7" s="29" t="s">
        <v>2020</v>
      </c>
      <c r="AD7" s="29" t="s">
        <v>2019</v>
      </c>
      <c r="AE7" s="29">
        <v>2004998.26</v>
      </c>
      <c r="AF7" s="29">
        <v>2395788.3199999998</v>
      </c>
      <c r="AG7" s="29">
        <v>2506612.7984449998</v>
      </c>
      <c r="AH7" s="29">
        <v>1.04625804271598</v>
      </c>
    </row>
    <row r="8" spans="1:34" ht="28.5" customHeight="1">
      <c r="A8" s="41" t="s">
        <v>2021</v>
      </c>
      <c r="B8" s="46">
        <v>4534.21</v>
      </c>
      <c r="C8" s="46">
        <v>36689.800000000003</v>
      </c>
      <c r="D8" s="47">
        <v>71931.801999999996</v>
      </c>
      <c r="E8" s="44">
        <v>71931.801999999996</v>
      </c>
      <c r="F8" s="44">
        <v>80946.322</v>
      </c>
      <c r="G8" s="44">
        <f t="shared" si="0"/>
        <v>0</v>
      </c>
      <c r="H8" s="45" t="s">
        <v>2022</v>
      </c>
      <c r="I8" s="45" t="s">
        <v>2021</v>
      </c>
      <c r="J8" s="44">
        <v>4534.21</v>
      </c>
      <c r="K8" s="44">
        <v>36689.800000000003</v>
      </c>
      <c r="L8" s="44">
        <v>71931.801999999996</v>
      </c>
      <c r="M8" s="27" t="s">
        <v>2022</v>
      </c>
      <c r="N8" s="27" t="s">
        <v>2021</v>
      </c>
      <c r="O8" s="27">
        <v>4534.21</v>
      </c>
      <c r="P8" s="27">
        <v>36689.800000000003</v>
      </c>
      <c r="Q8" s="27">
        <v>71931.801999999996</v>
      </c>
      <c r="R8" s="27">
        <v>1.9605394959907101</v>
      </c>
      <c r="U8" s="29" t="s">
        <v>2022</v>
      </c>
      <c r="V8" s="29" t="s">
        <v>2021</v>
      </c>
      <c r="W8" s="29">
        <v>4534.21</v>
      </c>
      <c r="X8" s="29">
        <v>36689.800000000003</v>
      </c>
      <c r="Y8" s="29">
        <v>80946.322</v>
      </c>
      <c r="Z8" s="29">
        <v>2.2062350298993199</v>
      </c>
      <c r="AA8" s="29">
        <v>122170.33199999999</v>
      </c>
      <c r="AC8" s="29" t="s">
        <v>2022</v>
      </c>
      <c r="AD8" s="29" t="s">
        <v>2021</v>
      </c>
      <c r="AE8" s="29">
        <v>4534.21</v>
      </c>
      <c r="AF8" s="29">
        <v>36689.800000000003</v>
      </c>
      <c r="AG8" s="29">
        <v>80946.322</v>
      </c>
      <c r="AH8" s="29">
        <v>2.2062350298993199</v>
      </c>
    </row>
    <row r="9" spans="1:34" ht="28.5" customHeight="1">
      <c r="A9" s="41" t="s">
        <v>2023</v>
      </c>
      <c r="B9" s="46">
        <v>11557.38</v>
      </c>
      <c r="C9" s="46">
        <v>15435.53</v>
      </c>
      <c r="D9" s="47">
        <v>16922.75</v>
      </c>
      <c r="E9" s="44">
        <v>14318</v>
      </c>
      <c r="F9" s="44">
        <v>14318</v>
      </c>
      <c r="G9" s="44">
        <f t="shared" si="0"/>
        <v>2604.75</v>
      </c>
      <c r="H9" s="45" t="s">
        <v>2024</v>
      </c>
      <c r="I9" s="45" t="s">
        <v>2023</v>
      </c>
      <c r="J9" s="44">
        <v>11557.38</v>
      </c>
      <c r="K9" s="44">
        <v>15435.53</v>
      </c>
      <c r="L9" s="44">
        <v>16922.75</v>
      </c>
      <c r="M9" s="27" t="s">
        <v>2024</v>
      </c>
      <c r="N9" s="27" t="s">
        <v>2023</v>
      </c>
      <c r="O9" s="27">
        <v>11557.38</v>
      </c>
      <c r="P9" s="27">
        <v>15435.53</v>
      </c>
      <c r="Q9" s="27">
        <v>14318</v>
      </c>
      <c r="R9" s="27">
        <v>0.927600153671432</v>
      </c>
      <c r="U9" s="29" t="s">
        <v>2024</v>
      </c>
      <c r="V9" s="29" t="s">
        <v>2023</v>
      </c>
      <c r="W9" s="29">
        <v>11557.38</v>
      </c>
      <c r="X9" s="29">
        <v>15435.53</v>
      </c>
      <c r="Y9" s="29">
        <v>14318</v>
      </c>
      <c r="Z9" s="29">
        <v>0.927600153671432</v>
      </c>
      <c r="AA9" s="29">
        <v>41310.910000000003</v>
      </c>
      <c r="AC9" s="29" t="s">
        <v>2024</v>
      </c>
      <c r="AD9" s="29" t="s">
        <v>2023</v>
      </c>
      <c r="AE9" s="29">
        <v>11557.38</v>
      </c>
      <c r="AF9" s="29">
        <v>15435.53</v>
      </c>
      <c r="AG9" s="29">
        <v>14318</v>
      </c>
      <c r="AH9" s="29">
        <v>0.927600153671432</v>
      </c>
    </row>
    <row r="10" spans="1:34" ht="28.5" customHeight="1">
      <c r="A10" s="41" t="s">
        <v>2025</v>
      </c>
      <c r="B10" s="46">
        <v>1299973.75</v>
      </c>
      <c r="C10" s="46">
        <v>1367938.02</v>
      </c>
      <c r="D10" s="47">
        <v>1385609.5893999999</v>
      </c>
      <c r="E10" s="44">
        <v>1388214.3393999999</v>
      </c>
      <c r="F10" s="44">
        <v>1357018.0793999999</v>
      </c>
      <c r="G10" s="44">
        <f t="shared" si="0"/>
        <v>-2604.75</v>
      </c>
      <c r="H10" s="45" t="s">
        <v>2026</v>
      </c>
      <c r="I10" s="45" t="s">
        <v>2025</v>
      </c>
      <c r="J10" s="44">
        <v>1299973.75</v>
      </c>
      <c r="K10" s="44">
        <v>1367938.02</v>
      </c>
      <c r="L10" s="44">
        <v>1385609.5893999999</v>
      </c>
      <c r="M10" s="27" t="s">
        <v>2026</v>
      </c>
      <c r="N10" s="27" t="s">
        <v>2025</v>
      </c>
      <c r="O10" s="27">
        <v>1299973.75</v>
      </c>
      <c r="P10" s="27">
        <v>1367938.02</v>
      </c>
      <c r="Q10" s="27">
        <v>1388214.3393999999</v>
      </c>
      <c r="R10" s="27">
        <v>1.01482254247162</v>
      </c>
      <c r="U10" s="29" t="s">
        <v>2026</v>
      </c>
      <c r="V10" s="29" t="s">
        <v>2025</v>
      </c>
      <c r="W10" s="29">
        <v>1299973.75</v>
      </c>
      <c r="X10" s="29">
        <v>1367938.02</v>
      </c>
      <c r="Y10" s="29">
        <v>1367018.0793999999</v>
      </c>
      <c r="Z10" s="29">
        <v>0.99932749833212497</v>
      </c>
      <c r="AA10" s="29">
        <v>4034929.8494000002</v>
      </c>
      <c r="AC10" s="29" t="s">
        <v>2026</v>
      </c>
      <c r="AD10" s="29" t="s">
        <v>2025</v>
      </c>
      <c r="AE10" s="29">
        <v>1299973.75</v>
      </c>
      <c r="AF10" s="29">
        <v>1367938.02</v>
      </c>
      <c r="AG10" s="29">
        <v>1357018.0793999999</v>
      </c>
      <c r="AH10" s="29">
        <v>0.99201722560500205</v>
      </c>
    </row>
    <row r="11" spans="1:34" ht="28.5" customHeight="1">
      <c r="A11" s="41" t="s">
        <v>2027</v>
      </c>
      <c r="B11" s="46">
        <v>675901.52</v>
      </c>
      <c r="C11" s="46">
        <v>945581.31</v>
      </c>
      <c r="D11" s="47">
        <f>1061273.657045-368523.675845</f>
        <v>692749.98120000004</v>
      </c>
      <c r="E11" s="44">
        <v>1061648.657045</v>
      </c>
      <c r="F11" s="44">
        <v>1054330.397045</v>
      </c>
      <c r="G11" s="44">
        <f t="shared" si="0"/>
        <v>-368898.67584499996</v>
      </c>
      <c r="H11" s="45" t="s">
        <v>2028</v>
      </c>
      <c r="I11" s="45" t="s">
        <v>2027</v>
      </c>
      <c r="J11" s="44">
        <v>675901.52</v>
      </c>
      <c r="K11" s="44">
        <v>945581.31</v>
      </c>
      <c r="L11" s="44">
        <v>1061273.657045</v>
      </c>
      <c r="M11" s="27" t="s">
        <v>2028</v>
      </c>
      <c r="N11" s="27" t="s">
        <v>2027</v>
      </c>
      <c r="O11" s="27">
        <v>675901.52</v>
      </c>
      <c r="P11" s="27">
        <v>945581.31</v>
      </c>
      <c r="Q11" s="27">
        <v>1061648.657045</v>
      </c>
      <c r="R11" s="27">
        <v>1.12274708247459</v>
      </c>
      <c r="U11" s="29" t="s">
        <v>2028</v>
      </c>
      <c r="V11" s="29" t="s">
        <v>2027</v>
      </c>
      <c r="W11" s="29">
        <v>675901.52</v>
      </c>
      <c r="X11" s="29">
        <v>945581.31</v>
      </c>
      <c r="Y11" s="29">
        <v>1054330.397045</v>
      </c>
      <c r="Z11" s="29">
        <v>1.11500765285325</v>
      </c>
      <c r="AA11" s="29">
        <v>2675813.2270450001</v>
      </c>
      <c r="AC11" s="29" t="s">
        <v>2028</v>
      </c>
      <c r="AD11" s="29" t="s">
        <v>2027</v>
      </c>
      <c r="AE11" s="29">
        <v>675901.52</v>
      </c>
      <c r="AF11" s="29">
        <v>945581.31</v>
      </c>
      <c r="AG11" s="29">
        <v>1054330.397045</v>
      </c>
      <c r="AH11" s="29">
        <v>1.11500765285325</v>
      </c>
    </row>
    <row r="12" spans="1:34" ht="28.5" customHeight="1">
      <c r="A12" s="41" t="s">
        <v>2029</v>
      </c>
      <c r="B12" s="48">
        <v>790627.36</v>
      </c>
      <c r="C12" s="46">
        <v>937041.51</v>
      </c>
      <c r="D12" s="47">
        <v>916476.89809999999</v>
      </c>
      <c r="E12" s="44">
        <v>933571.10809999995</v>
      </c>
      <c r="F12" s="44">
        <v>956926.42570000002</v>
      </c>
      <c r="G12" s="44">
        <f t="shared" si="0"/>
        <v>-17094.209999999963</v>
      </c>
      <c r="H12" s="45" t="s">
        <v>2030</v>
      </c>
      <c r="I12" s="45" t="s">
        <v>2029</v>
      </c>
      <c r="J12" s="44">
        <v>790627.36</v>
      </c>
      <c r="K12" s="44">
        <v>937041.51</v>
      </c>
      <c r="L12" s="44">
        <v>916476.89809999999</v>
      </c>
      <c r="M12" s="27" t="s">
        <v>2030</v>
      </c>
      <c r="N12" s="27" t="s">
        <v>2029</v>
      </c>
      <c r="O12" s="27">
        <v>790627.36</v>
      </c>
      <c r="P12" s="27">
        <v>937041.51</v>
      </c>
      <c r="Q12" s="27">
        <v>933571.10809999995</v>
      </c>
      <c r="R12" s="27">
        <v>0.99629642671859897</v>
      </c>
      <c r="U12" s="29" t="s">
        <v>2030</v>
      </c>
      <c r="V12" s="29" t="s">
        <v>2029</v>
      </c>
      <c r="W12" s="29">
        <v>790627.36</v>
      </c>
      <c r="X12" s="29">
        <v>937041.51</v>
      </c>
      <c r="Y12" s="29">
        <v>956926.42570000002</v>
      </c>
      <c r="Z12" s="29">
        <v>1.0212209549820299</v>
      </c>
      <c r="AA12" s="29">
        <v>2684595.2957000001</v>
      </c>
      <c r="AC12" s="29" t="s">
        <v>2030</v>
      </c>
      <c r="AD12" s="29" t="s">
        <v>2029</v>
      </c>
      <c r="AE12" s="29">
        <v>790627.36</v>
      </c>
      <c r="AF12" s="29">
        <v>937041.51</v>
      </c>
      <c r="AG12" s="29">
        <v>956926.42570000002</v>
      </c>
      <c r="AH12" s="29">
        <v>1.0212209549820299</v>
      </c>
    </row>
    <row r="13" spans="1:34" ht="28.5" customHeight="1">
      <c r="A13" s="41" t="s">
        <v>2031</v>
      </c>
      <c r="B13" s="48">
        <v>159770.78</v>
      </c>
      <c r="C13" s="46">
        <v>252215.3</v>
      </c>
      <c r="D13" s="47">
        <v>329001.83</v>
      </c>
      <c r="E13" s="44">
        <v>346990.11086000002</v>
      </c>
      <c r="F13" s="44">
        <v>349937.09086</v>
      </c>
      <c r="G13" s="44">
        <f t="shared" si="0"/>
        <v>-17988.280859999999</v>
      </c>
      <c r="H13" s="45" t="s">
        <v>2032</v>
      </c>
      <c r="I13" s="45" t="s">
        <v>2033</v>
      </c>
      <c r="J13" s="44">
        <v>159770.78</v>
      </c>
      <c r="K13" s="44">
        <v>252215.3</v>
      </c>
      <c r="L13" s="44">
        <v>329001.83</v>
      </c>
      <c r="M13" s="27" t="s">
        <v>2032</v>
      </c>
      <c r="N13" s="27" t="s">
        <v>2033</v>
      </c>
      <c r="O13" s="27">
        <v>159770.78</v>
      </c>
      <c r="P13" s="27">
        <v>252215.3</v>
      </c>
      <c r="Q13" s="27">
        <v>346990.11086000002</v>
      </c>
      <c r="R13" s="27">
        <v>1.37576947496841</v>
      </c>
      <c r="U13" s="29" t="s">
        <v>2032</v>
      </c>
      <c r="V13" s="29" t="s">
        <v>2033</v>
      </c>
      <c r="W13" s="29">
        <v>159770.78</v>
      </c>
      <c r="X13" s="29">
        <v>252215.3</v>
      </c>
      <c r="Y13" s="29">
        <v>349937.09086</v>
      </c>
      <c r="Z13" s="29">
        <v>1.3874538573195201</v>
      </c>
      <c r="AA13" s="29">
        <v>761923.17085999995</v>
      </c>
      <c r="AC13" s="29" t="s">
        <v>2032</v>
      </c>
      <c r="AD13" s="29" t="s">
        <v>2033</v>
      </c>
      <c r="AE13" s="29">
        <v>159770.78</v>
      </c>
      <c r="AF13" s="29">
        <v>252215.3</v>
      </c>
      <c r="AG13" s="29">
        <v>349937.09086</v>
      </c>
      <c r="AH13" s="29">
        <v>1.3874538573195201</v>
      </c>
    </row>
    <row r="14" spans="1:34" ht="28.5" customHeight="1">
      <c r="A14" s="41" t="s">
        <v>2034</v>
      </c>
      <c r="B14" s="48">
        <v>129671.73</v>
      </c>
      <c r="C14" s="46">
        <v>188052.92</v>
      </c>
      <c r="D14" s="47">
        <v>79030.342399999994</v>
      </c>
      <c r="E14" s="44">
        <v>62093.912400000001</v>
      </c>
      <c r="F14" s="44">
        <v>62753.65</v>
      </c>
      <c r="G14" s="44">
        <f t="shared" si="0"/>
        <v>16936.429999999993</v>
      </c>
      <c r="H14" s="45" t="s">
        <v>2035</v>
      </c>
      <c r="I14" s="45" t="s">
        <v>2034</v>
      </c>
      <c r="J14" s="44">
        <v>129671.73</v>
      </c>
      <c r="K14" s="44">
        <v>188052.92</v>
      </c>
      <c r="L14" s="44">
        <v>79030.342399999994</v>
      </c>
      <c r="M14" s="27" t="s">
        <v>2035</v>
      </c>
      <c r="N14" s="27" t="s">
        <v>2034</v>
      </c>
      <c r="O14" s="27">
        <v>129671.73</v>
      </c>
      <c r="P14" s="27">
        <v>188052.92</v>
      </c>
      <c r="Q14" s="27">
        <v>62093.912400000001</v>
      </c>
      <c r="R14" s="27">
        <v>0.33019382203690301</v>
      </c>
      <c r="U14" s="29" t="s">
        <v>2035</v>
      </c>
      <c r="V14" s="29" t="s">
        <v>2034</v>
      </c>
      <c r="W14" s="29">
        <v>129671.73</v>
      </c>
      <c r="X14" s="29">
        <v>188052.92</v>
      </c>
      <c r="Y14" s="29">
        <v>62753.65</v>
      </c>
      <c r="Z14" s="29">
        <v>0.33370207705362898</v>
      </c>
      <c r="AA14" s="29">
        <v>380478.3</v>
      </c>
      <c r="AC14" s="29" t="s">
        <v>2035</v>
      </c>
      <c r="AD14" s="29" t="s">
        <v>2034</v>
      </c>
      <c r="AE14" s="29">
        <v>129671.73</v>
      </c>
      <c r="AF14" s="29">
        <v>188052.92</v>
      </c>
      <c r="AG14" s="29">
        <v>62753.65</v>
      </c>
      <c r="AH14" s="29">
        <v>0.33370207705362898</v>
      </c>
    </row>
    <row r="15" spans="1:34" ht="28.5" customHeight="1">
      <c r="A15" s="41" t="s">
        <v>2036</v>
      </c>
      <c r="B15" s="48">
        <v>384898.02</v>
      </c>
      <c r="C15" s="46">
        <v>318287.25</v>
      </c>
      <c r="D15" s="47">
        <v>88348.024999999994</v>
      </c>
      <c r="E15" s="44">
        <v>75467.73414</v>
      </c>
      <c r="F15" s="44">
        <v>70190.684139999998</v>
      </c>
      <c r="G15" s="44">
        <f t="shared" si="0"/>
        <v>12880.290859999994</v>
      </c>
      <c r="H15" s="45" t="s">
        <v>2037</v>
      </c>
      <c r="I15" s="45" t="s">
        <v>2036</v>
      </c>
      <c r="J15" s="44">
        <v>384898.02</v>
      </c>
      <c r="K15" s="44">
        <v>318287.25</v>
      </c>
      <c r="L15" s="44">
        <v>88348.024999999994</v>
      </c>
      <c r="M15" s="27" t="s">
        <v>2037</v>
      </c>
      <c r="N15" s="27" t="s">
        <v>2036</v>
      </c>
      <c r="O15" s="27">
        <v>384898.02</v>
      </c>
      <c r="P15" s="27">
        <v>318287.25</v>
      </c>
      <c r="Q15" s="27">
        <v>75467.73414</v>
      </c>
      <c r="R15" s="27">
        <v>0.23710574061637699</v>
      </c>
      <c r="U15" s="29" t="s">
        <v>2037</v>
      </c>
      <c r="V15" s="29" t="s">
        <v>2036</v>
      </c>
      <c r="W15" s="29">
        <v>384898.02</v>
      </c>
      <c r="X15" s="29">
        <v>318287.25</v>
      </c>
      <c r="Y15" s="29">
        <v>70190.684139999998</v>
      </c>
      <c r="Z15" s="29">
        <v>0.22052622007322001</v>
      </c>
      <c r="AA15" s="29">
        <v>773375.95414000005</v>
      </c>
      <c r="AC15" s="29" t="s">
        <v>2037</v>
      </c>
      <c r="AD15" s="29" t="s">
        <v>2036</v>
      </c>
      <c r="AE15" s="29">
        <v>384898.02</v>
      </c>
      <c r="AF15" s="29">
        <v>318287.25</v>
      </c>
      <c r="AG15" s="29">
        <v>70190.684139999998</v>
      </c>
      <c r="AH15" s="29">
        <v>0.22052622007322001</v>
      </c>
    </row>
    <row r="16" spans="1:34" ht="28.5" customHeight="1">
      <c r="A16" s="41" t="s">
        <v>2038</v>
      </c>
      <c r="B16" s="48">
        <v>115603.38</v>
      </c>
      <c r="C16" s="46">
        <v>178486.04</v>
      </c>
      <c r="D16" s="47">
        <v>321272.00069999998</v>
      </c>
      <c r="E16" s="44">
        <v>309779.00069999998</v>
      </c>
      <c r="F16" s="44">
        <v>329553.6507</v>
      </c>
      <c r="G16" s="44">
        <f t="shared" si="0"/>
        <v>11493</v>
      </c>
      <c r="H16" s="45" t="s">
        <v>2039</v>
      </c>
      <c r="I16" s="45" t="s">
        <v>2038</v>
      </c>
      <c r="J16" s="44">
        <v>115603.38</v>
      </c>
      <c r="K16" s="44">
        <v>178486.04</v>
      </c>
      <c r="L16" s="44">
        <v>321272.00069999998</v>
      </c>
      <c r="M16" s="27" t="s">
        <v>2039</v>
      </c>
      <c r="N16" s="27" t="s">
        <v>2038</v>
      </c>
      <c r="O16" s="27">
        <v>115603.38</v>
      </c>
      <c r="P16" s="27">
        <v>178486.04</v>
      </c>
      <c r="Q16" s="27">
        <v>309779.00069999998</v>
      </c>
      <c r="R16" s="27">
        <v>1.7355923225144101</v>
      </c>
      <c r="U16" s="29" t="s">
        <v>2039</v>
      </c>
      <c r="V16" s="29" t="s">
        <v>2038</v>
      </c>
      <c r="W16" s="29">
        <v>115603.38</v>
      </c>
      <c r="X16" s="29">
        <v>178486.04</v>
      </c>
      <c r="Y16" s="29">
        <v>329553.6507</v>
      </c>
      <c r="Z16" s="29">
        <v>1.84638334012005</v>
      </c>
      <c r="AA16" s="29">
        <v>623643.07070000004</v>
      </c>
      <c r="AC16" s="29" t="s">
        <v>2039</v>
      </c>
      <c r="AD16" s="29" t="s">
        <v>2038</v>
      </c>
      <c r="AE16" s="29">
        <v>115603.38</v>
      </c>
      <c r="AF16" s="29">
        <v>178486.04</v>
      </c>
      <c r="AG16" s="29">
        <v>329553.6507</v>
      </c>
      <c r="AH16" s="29">
        <v>1.84638334012005</v>
      </c>
    </row>
    <row r="17" spans="1:34" ht="28.5" customHeight="1">
      <c r="A17" s="41" t="s">
        <v>2040</v>
      </c>
      <c r="B17" s="48">
        <v>21872.03</v>
      </c>
      <c r="C17" s="46">
        <v>23257.49</v>
      </c>
      <c r="D17" s="47">
        <v>360.96</v>
      </c>
      <c r="E17" s="44">
        <v>360.96</v>
      </c>
      <c r="F17" s="44">
        <v>360.96</v>
      </c>
      <c r="G17" s="44">
        <f t="shared" si="0"/>
        <v>0</v>
      </c>
      <c r="H17" s="45" t="s">
        <v>2041</v>
      </c>
      <c r="I17" s="45" t="s">
        <v>2040</v>
      </c>
      <c r="J17" s="44">
        <v>21872.03</v>
      </c>
      <c r="K17" s="44">
        <v>23257.49</v>
      </c>
      <c r="L17" s="44">
        <v>360.96</v>
      </c>
      <c r="M17" s="27" t="s">
        <v>2041</v>
      </c>
      <c r="N17" s="27" t="s">
        <v>2040</v>
      </c>
      <c r="O17" s="27">
        <v>21872.03</v>
      </c>
      <c r="P17" s="27">
        <v>23257.49</v>
      </c>
      <c r="Q17" s="27">
        <v>360.96</v>
      </c>
      <c r="R17" s="27">
        <v>1.5520161461963399E-2</v>
      </c>
      <c r="U17" s="29" t="s">
        <v>2041</v>
      </c>
      <c r="V17" s="29" t="s">
        <v>2040</v>
      </c>
      <c r="W17" s="29">
        <v>21872.03</v>
      </c>
      <c r="X17" s="29">
        <v>23257.49</v>
      </c>
      <c r="Y17" s="29">
        <v>360.96</v>
      </c>
      <c r="Z17" s="29">
        <v>1.5520161461963399E-2</v>
      </c>
      <c r="AA17" s="29">
        <v>45490.48</v>
      </c>
      <c r="AC17" s="29" t="s">
        <v>2041</v>
      </c>
      <c r="AD17" s="29" t="s">
        <v>2040</v>
      </c>
      <c r="AE17" s="29">
        <v>21872.03</v>
      </c>
      <c r="AF17" s="29">
        <v>23257.49</v>
      </c>
      <c r="AG17" s="29">
        <v>360.96</v>
      </c>
      <c r="AH17" s="29">
        <v>1.5520161461963399E-2</v>
      </c>
    </row>
    <row r="18" spans="1:34" ht="28.5" customHeight="1">
      <c r="A18" s="41" t="s">
        <v>2042</v>
      </c>
      <c r="B18" s="48">
        <v>18514.13</v>
      </c>
      <c r="C18" s="46">
        <v>19560.02</v>
      </c>
      <c r="D18" s="47">
        <v>133</v>
      </c>
      <c r="E18" s="44">
        <v>133</v>
      </c>
      <c r="F18" s="44">
        <v>133</v>
      </c>
      <c r="G18" s="44">
        <f t="shared" si="0"/>
        <v>0</v>
      </c>
      <c r="H18" s="45" t="s">
        <v>2043</v>
      </c>
      <c r="I18" s="45" t="s">
        <v>2042</v>
      </c>
      <c r="J18" s="44">
        <v>18514.13</v>
      </c>
      <c r="K18" s="44">
        <v>19560.02</v>
      </c>
      <c r="L18" s="44">
        <v>133</v>
      </c>
      <c r="M18" s="27" t="s">
        <v>2043</v>
      </c>
      <c r="N18" s="27" t="s">
        <v>2042</v>
      </c>
      <c r="O18" s="27">
        <v>18514.13</v>
      </c>
      <c r="P18" s="27">
        <v>19560.02</v>
      </c>
      <c r="Q18" s="27">
        <v>133</v>
      </c>
      <c r="R18" s="27">
        <v>6.7995840495050598E-3</v>
      </c>
      <c r="U18" s="29" t="s">
        <v>2043</v>
      </c>
      <c r="V18" s="29" t="s">
        <v>2042</v>
      </c>
      <c r="W18" s="29">
        <v>18514.13</v>
      </c>
      <c r="X18" s="29">
        <v>19560.02</v>
      </c>
      <c r="Y18" s="29">
        <v>133</v>
      </c>
      <c r="Z18" s="29">
        <v>6.7995840495050598E-3</v>
      </c>
      <c r="AA18" s="29">
        <v>38207.15</v>
      </c>
      <c r="AC18" s="29" t="s">
        <v>2043</v>
      </c>
      <c r="AD18" s="29" t="s">
        <v>2042</v>
      </c>
      <c r="AE18" s="29">
        <v>18514.13</v>
      </c>
      <c r="AF18" s="29">
        <v>19560.02</v>
      </c>
      <c r="AG18" s="29">
        <v>133</v>
      </c>
      <c r="AH18" s="29">
        <v>6.7995840495050598E-3</v>
      </c>
    </row>
    <row r="19" spans="1:34" ht="28.5" customHeight="1">
      <c r="A19" s="41" t="s">
        <v>2044</v>
      </c>
      <c r="B19" s="48">
        <v>1848</v>
      </c>
      <c r="C19" s="46">
        <v>1848</v>
      </c>
      <c r="D19" s="47">
        <v>1848</v>
      </c>
      <c r="E19" s="44">
        <v>1848</v>
      </c>
      <c r="F19" s="44">
        <v>1848</v>
      </c>
      <c r="G19" s="44">
        <f t="shared" si="0"/>
        <v>0</v>
      </c>
      <c r="H19" s="45" t="s">
        <v>2045</v>
      </c>
      <c r="I19" s="45" t="s">
        <v>2044</v>
      </c>
      <c r="J19" s="44">
        <v>1848</v>
      </c>
      <c r="K19" s="44">
        <v>1848</v>
      </c>
      <c r="L19" s="44">
        <v>1848</v>
      </c>
      <c r="M19" s="27" t="s">
        <v>2045</v>
      </c>
      <c r="N19" s="27" t="s">
        <v>2044</v>
      </c>
      <c r="O19" s="27">
        <v>1848</v>
      </c>
      <c r="P19" s="27">
        <v>1848</v>
      </c>
      <c r="Q19" s="27">
        <v>1848</v>
      </c>
      <c r="R19" s="27">
        <v>1</v>
      </c>
      <c r="U19" s="29" t="s">
        <v>2045</v>
      </c>
      <c r="V19" s="29" t="s">
        <v>2044</v>
      </c>
      <c r="W19" s="29">
        <v>1848</v>
      </c>
      <c r="X19" s="29">
        <v>1848</v>
      </c>
      <c r="Y19" s="29">
        <v>1848</v>
      </c>
      <c r="Z19" s="29">
        <v>1</v>
      </c>
      <c r="AA19" s="29">
        <v>5544</v>
      </c>
      <c r="AC19" s="29" t="s">
        <v>2045</v>
      </c>
      <c r="AD19" s="29" t="s">
        <v>2044</v>
      </c>
      <c r="AE19" s="29">
        <v>1848</v>
      </c>
      <c r="AF19" s="29">
        <v>1848</v>
      </c>
      <c r="AG19" s="29">
        <v>1848</v>
      </c>
      <c r="AH19" s="29">
        <v>1</v>
      </c>
    </row>
    <row r="20" spans="1:34" ht="28.5" customHeight="1">
      <c r="A20" s="41" t="s">
        <v>2046</v>
      </c>
      <c r="B20" s="48">
        <v>1848</v>
      </c>
      <c r="C20" s="46">
        <v>1848</v>
      </c>
      <c r="D20" s="47">
        <v>1.2</v>
      </c>
      <c r="E20" s="44">
        <v>1.2</v>
      </c>
      <c r="F20" s="44">
        <v>1.2</v>
      </c>
      <c r="G20" s="44">
        <f t="shared" si="0"/>
        <v>0</v>
      </c>
      <c r="H20" s="45" t="s">
        <v>2047</v>
      </c>
      <c r="I20" s="45" t="s">
        <v>2046</v>
      </c>
      <c r="J20" s="44">
        <v>1848</v>
      </c>
      <c r="K20" s="44">
        <v>1848</v>
      </c>
      <c r="L20" s="44">
        <v>1.2</v>
      </c>
      <c r="M20" s="27" t="s">
        <v>2047</v>
      </c>
      <c r="N20" s="27" t="s">
        <v>2046</v>
      </c>
      <c r="O20" s="27">
        <v>1848</v>
      </c>
      <c r="P20" s="27">
        <v>1848</v>
      </c>
      <c r="Q20" s="27">
        <v>1.2</v>
      </c>
      <c r="R20" s="27">
        <v>6.4935064935064902E-4</v>
      </c>
      <c r="U20" s="29" t="s">
        <v>2047</v>
      </c>
      <c r="V20" s="29" t="s">
        <v>2046</v>
      </c>
      <c r="W20" s="29">
        <v>1848</v>
      </c>
      <c r="X20" s="29">
        <v>1848</v>
      </c>
      <c r="Y20" s="29">
        <v>1.2</v>
      </c>
      <c r="Z20" s="29">
        <v>6.4935064935064902E-4</v>
      </c>
      <c r="AA20" s="29">
        <v>3697.2</v>
      </c>
      <c r="AC20" s="29" t="s">
        <v>2047</v>
      </c>
      <c r="AD20" s="29" t="s">
        <v>2046</v>
      </c>
      <c r="AE20" s="29">
        <v>1848</v>
      </c>
      <c r="AF20" s="29">
        <v>1848</v>
      </c>
      <c r="AG20" s="29">
        <v>1.2</v>
      </c>
      <c r="AH20" s="29">
        <v>6.4935064935064902E-4</v>
      </c>
    </row>
    <row r="21" spans="1:34" ht="28.5" customHeight="1">
      <c r="A21" s="41" t="s">
        <v>2048</v>
      </c>
      <c r="B21" s="48">
        <v>57425.64</v>
      </c>
      <c r="C21" s="46">
        <v>22618.52</v>
      </c>
      <c r="D21" s="47">
        <v>6525.28</v>
      </c>
      <c r="E21" s="44">
        <v>6525.28</v>
      </c>
      <c r="F21" s="44">
        <v>6525.28</v>
      </c>
      <c r="G21" s="44">
        <f t="shared" si="0"/>
        <v>0</v>
      </c>
      <c r="H21" s="45" t="s">
        <v>2049</v>
      </c>
      <c r="I21" s="45" t="s">
        <v>2048</v>
      </c>
      <c r="J21" s="44">
        <v>57425.64</v>
      </c>
      <c r="K21" s="44">
        <v>22618.52</v>
      </c>
      <c r="L21" s="44">
        <v>6525.28</v>
      </c>
      <c r="M21" s="27" t="s">
        <v>2049</v>
      </c>
      <c r="N21" s="27" t="s">
        <v>2048</v>
      </c>
      <c r="O21" s="27">
        <v>57425.64</v>
      </c>
      <c r="P21" s="27">
        <v>22618.52</v>
      </c>
      <c r="Q21" s="27">
        <v>6525.28</v>
      </c>
      <c r="R21" s="27">
        <v>0.28849279263187899</v>
      </c>
      <c r="U21" s="29" t="s">
        <v>2049</v>
      </c>
      <c r="V21" s="29" t="s">
        <v>2048</v>
      </c>
      <c r="W21" s="29">
        <v>57425.64</v>
      </c>
      <c r="X21" s="29">
        <v>22618.52</v>
      </c>
      <c r="Y21" s="29">
        <v>6525.28</v>
      </c>
      <c r="Z21" s="29">
        <v>0.28849279263187899</v>
      </c>
      <c r="AA21" s="29">
        <v>86569.44</v>
      </c>
      <c r="AC21" s="29" t="s">
        <v>2049</v>
      </c>
      <c r="AD21" s="29" t="s">
        <v>2048</v>
      </c>
      <c r="AE21" s="29">
        <v>57425.64</v>
      </c>
      <c r="AF21" s="29">
        <v>22618.52</v>
      </c>
      <c r="AG21" s="29">
        <v>6525.28</v>
      </c>
      <c r="AH21" s="29">
        <v>0.28849279263187899</v>
      </c>
    </row>
    <row r="22" spans="1:34" ht="28.5" customHeight="1">
      <c r="A22" s="41" t="s">
        <v>2050</v>
      </c>
      <c r="B22" s="48">
        <v>57425.64</v>
      </c>
      <c r="C22" s="46">
        <v>22618.52</v>
      </c>
      <c r="D22" s="47">
        <v>2708.28</v>
      </c>
      <c r="E22" s="44">
        <v>2708.28</v>
      </c>
      <c r="F22" s="44">
        <v>2708.28</v>
      </c>
      <c r="G22" s="44">
        <f t="shared" si="0"/>
        <v>0</v>
      </c>
      <c r="H22" s="45" t="s">
        <v>2051</v>
      </c>
      <c r="I22" s="45" t="s">
        <v>2050</v>
      </c>
      <c r="J22" s="44">
        <v>57425.64</v>
      </c>
      <c r="K22" s="44">
        <v>22618.52</v>
      </c>
      <c r="L22" s="44">
        <v>2708.28</v>
      </c>
      <c r="M22" s="27" t="s">
        <v>2051</v>
      </c>
      <c r="N22" s="27" t="s">
        <v>2050</v>
      </c>
      <c r="O22" s="27">
        <v>57425.64</v>
      </c>
      <c r="P22" s="27">
        <v>22618.52</v>
      </c>
      <c r="Q22" s="27">
        <v>2708.28</v>
      </c>
      <c r="R22" s="27">
        <v>0.119737277240067</v>
      </c>
      <c r="U22" s="29" t="s">
        <v>2051</v>
      </c>
      <c r="V22" s="29" t="s">
        <v>2050</v>
      </c>
      <c r="W22" s="29">
        <v>57425.64</v>
      </c>
      <c r="X22" s="29">
        <v>22618.52</v>
      </c>
      <c r="Y22" s="29">
        <v>2708.28</v>
      </c>
      <c r="Z22" s="29">
        <v>0.119737277240067</v>
      </c>
      <c r="AA22" s="29">
        <v>82752.44</v>
      </c>
      <c r="AC22" s="29" t="s">
        <v>2051</v>
      </c>
      <c r="AD22" s="29" t="s">
        <v>2050</v>
      </c>
      <c r="AE22" s="29">
        <v>57425.64</v>
      </c>
      <c r="AF22" s="29">
        <v>22618.52</v>
      </c>
      <c r="AG22" s="29">
        <v>2708.28</v>
      </c>
      <c r="AH22" s="29">
        <v>0.119737277240067</v>
      </c>
    </row>
    <row r="23" spans="1:34" ht="28.5" customHeight="1">
      <c r="A23" s="41" t="s">
        <v>2052</v>
      </c>
      <c r="B23" s="48">
        <v>19079.599999999999</v>
      </c>
      <c r="C23" s="46">
        <v>29489.919999999998</v>
      </c>
      <c r="D23" s="47">
        <v>27638.01</v>
      </c>
      <c r="E23" s="44">
        <v>30250.01</v>
      </c>
      <c r="F23" s="44">
        <v>30250.01</v>
      </c>
      <c r="G23" s="44">
        <f t="shared" si="0"/>
        <v>-2612</v>
      </c>
      <c r="H23" s="45" t="s">
        <v>2053</v>
      </c>
      <c r="I23" s="45" t="s">
        <v>2052</v>
      </c>
      <c r="J23" s="44">
        <v>19079.599999999999</v>
      </c>
      <c r="K23" s="44">
        <v>29489.919999999998</v>
      </c>
      <c r="L23" s="44">
        <v>27638.01</v>
      </c>
      <c r="M23" s="27" t="s">
        <v>2053</v>
      </c>
      <c r="N23" s="27" t="s">
        <v>2052</v>
      </c>
      <c r="O23" s="27">
        <v>19079.599999999999</v>
      </c>
      <c r="P23" s="27">
        <v>29489.919999999998</v>
      </c>
      <c r="Q23" s="27">
        <v>30250.01</v>
      </c>
      <c r="R23" s="27">
        <v>1.0257745697512901</v>
      </c>
      <c r="U23" s="29" t="s">
        <v>2053</v>
      </c>
      <c r="V23" s="29" t="s">
        <v>2052</v>
      </c>
      <c r="W23" s="29">
        <v>19079.599999999999</v>
      </c>
      <c r="X23" s="29">
        <v>29489.919999999998</v>
      </c>
      <c r="Y23" s="29">
        <v>30250.01</v>
      </c>
      <c r="Z23" s="29">
        <v>1.0257745697512901</v>
      </c>
      <c r="AA23" s="29">
        <v>78819.53</v>
      </c>
      <c r="AC23" s="29" t="s">
        <v>2053</v>
      </c>
      <c r="AD23" s="29" t="s">
        <v>2052</v>
      </c>
      <c r="AE23" s="29">
        <v>19079.599999999999</v>
      </c>
      <c r="AF23" s="29">
        <v>29489.919999999998</v>
      </c>
      <c r="AG23" s="29">
        <v>30250.01</v>
      </c>
      <c r="AH23" s="29">
        <v>1.0257745697512901</v>
      </c>
    </row>
    <row r="24" spans="1:34" ht="28.5" customHeight="1">
      <c r="A24" s="41" t="s">
        <v>2054</v>
      </c>
      <c r="B24" s="48">
        <v>3672</v>
      </c>
      <c r="C24" s="46">
        <v>11120</v>
      </c>
      <c r="D24" s="47">
        <v>20109.97</v>
      </c>
      <c r="E24" s="44">
        <v>21667.74</v>
      </c>
      <c r="F24" s="44">
        <v>21667.74</v>
      </c>
      <c r="G24" s="44">
        <f t="shared" si="0"/>
        <v>-1557.7700000000004</v>
      </c>
      <c r="H24" s="45" t="s">
        <v>2055</v>
      </c>
      <c r="I24" s="45" t="s">
        <v>2054</v>
      </c>
      <c r="J24" s="44">
        <v>3672</v>
      </c>
      <c r="K24" s="44">
        <v>11120</v>
      </c>
      <c r="L24" s="44">
        <v>20109.97</v>
      </c>
      <c r="M24" s="27" t="s">
        <v>2055</v>
      </c>
      <c r="N24" s="27" t="s">
        <v>2054</v>
      </c>
      <c r="O24" s="27">
        <v>3672</v>
      </c>
      <c r="P24" s="27">
        <v>11120</v>
      </c>
      <c r="Q24" s="27">
        <v>21667.74</v>
      </c>
      <c r="R24" s="27">
        <v>1.9485377697841699</v>
      </c>
      <c r="U24" s="29" t="s">
        <v>2055</v>
      </c>
      <c r="V24" s="29" t="s">
        <v>2054</v>
      </c>
      <c r="W24" s="29">
        <v>3672</v>
      </c>
      <c r="X24" s="29">
        <v>11120</v>
      </c>
      <c r="Y24" s="29">
        <v>21667.74</v>
      </c>
      <c r="Z24" s="29">
        <v>1.9485377697841699</v>
      </c>
      <c r="AA24" s="29">
        <v>36459.74</v>
      </c>
      <c r="AC24" s="29" t="s">
        <v>2055</v>
      </c>
      <c r="AD24" s="29" t="s">
        <v>2054</v>
      </c>
      <c r="AE24" s="29">
        <v>3672</v>
      </c>
      <c r="AF24" s="29">
        <v>11120</v>
      </c>
      <c r="AG24" s="29">
        <v>21667.74</v>
      </c>
      <c r="AH24" s="29">
        <v>1.9485377697841699</v>
      </c>
    </row>
    <row r="25" spans="1:34" ht="28.5" customHeight="1">
      <c r="A25" s="41" t="s">
        <v>2056</v>
      </c>
      <c r="B25" s="48">
        <v>12155.6</v>
      </c>
      <c r="C25" s="46">
        <v>12830.48</v>
      </c>
      <c r="D25" s="47">
        <v>4285.03</v>
      </c>
      <c r="E25" s="44">
        <v>2630.26</v>
      </c>
      <c r="F25" s="44">
        <v>2630.26</v>
      </c>
      <c r="G25" s="44">
        <f t="shared" si="0"/>
        <v>1654.7699999999995</v>
      </c>
      <c r="H25" s="45" t="s">
        <v>2057</v>
      </c>
      <c r="I25" s="45" t="s">
        <v>2056</v>
      </c>
      <c r="J25" s="44">
        <v>12155.6</v>
      </c>
      <c r="K25" s="44">
        <v>12830.48</v>
      </c>
      <c r="L25" s="44">
        <v>4285.03</v>
      </c>
      <c r="M25" s="27" t="s">
        <v>2057</v>
      </c>
      <c r="N25" s="27" t="s">
        <v>2056</v>
      </c>
      <c r="O25" s="27">
        <v>12155.6</v>
      </c>
      <c r="P25" s="27">
        <v>12830.48</v>
      </c>
      <c r="Q25" s="27">
        <v>2630.26</v>
      </c>
      <c r="R25" s="27">
        <v>0.20500090409711899</v>
      </c>
      <c r="U25" s="29" t="s">
        <v>2057</v>
      </c>
      <c r="V25" s="29" t="s">
        <v>2056</v>
      </c>
      <c r="W25" s="29">
        <v>12155.6</v>
      </c>
      <c r="X25" s="29">
        <v>12830.48</v>
      </c>
      <c r="Y25" s="29">
        <v>2630.26</v>
      </c>
      <c r="Z25" s="29">
        <v>0.20500090409711899</v>
      </c>
      <c r="AA25" s="29">
        <v>27616.34</v>
      </c>
      <c r="AC25" s="29" t="s">
        <v>2057</v>
      </c>
      <c r="AD25" s="29" t="s">
        <v>2056</v>
      </c>
      <c r="AE25" s="29">
        <v>12155.6</v>
      </c>
      <c r="AF25" s="29">
        <v>12830.48</v>
      </c>
      <c r="AG25" s="29">
        <v>2630.26</v>
      </c>
      <c r="AH25" s="29">
        <v>0.20500090409711899</v>
      </c>
    </row>
    <row r="26" spans="1:34" ht="28.5" customHeight="1">
      <c r="A26" s="41" t="s">
        <v>2058</v>
      </c>
      <c r="B26" s="48"/>
      <c r="C26" s="46">
        <v>750</v>
      </c>
      <c r="D26" s="47">
        <v>1700</v>
      </c>
      <c r="E26" s="44">
        <v>1700</v>
      </c>
      <c r="F26" s="44">
        <v>1700</v>
      </c>
      <c r="G26" s="44">
        <f t="shared" si="0"/>
        <v>0</v>
      </c>
      <c r="H26" s="45" t="s">
        <v>2059</v>
      </c>
      <c r="I26" s="45" t="s">
        <v>2058</v>
      </c>
      <c r="J26" s="44"/>
      <c r="K26" s="44">
        <v>750</v>
      </c>
      <c r="L26" s="44">
        <v>1700</v>
      </c>
      <c r="M26" s="27" t="s">
        <v>2059</v>
      </c>
      <c r="N26" s="27" t="s">
        <v>2058</v>
      </c>
      <c r="P26" s="27">
        <v>750</v>
      </c>
      <c r="Q26" s="27">
        <v>1700</v>
      </c>
      <c r="R26" s="27">
        <v>2.2666666666666702</v>
      </c>
      <c r="U26" s="29" t="s">
        <v>2059</v>
      </c>
      <c r="V26" s="29" t="s">
        <v>2058</v>
      </c>
      <c r="W26" s="29"/>
      <c r="X26" s="29">
        <v>750</v>
      </c>
      <c r="Y26" s="29">
        <v>1700</v>
      </c>
      <c r="Z26" s="29">
        <v>2.2666666666666702</v>
      </c>
      <c r="AA26" s="29">
        <v>2450</v>
      </c>
      <c r="AC26" s="29" t="s">
        <v>2059</v>
      </c>
      <c r="AD26" s="29" t="s">
        <v>2058</v>
      </c>
      <c r="AF26" s="29">
        <v>750</v>
      </c>
      <c r="AG26" s="29">
        <v>1700</v>
      </c>
      <c r="AH26" s="29">
        <v>2.2666666666666702</v>
      </c>
    </row>
    <row r="27" spans="1:34" ht="28.5" customHeight="1">
      <c r="A27" s="49" t="s">
        <v>2060</v>
      </c>
      <c r="B27" s="50">
        <v>3252</v>
      </c>
      <c r="C27" s="51">
        <v>4789.4399999999996</v>
      </c>
      <c r="D27" s="52">
        <v>4175.01</v>
      </c>
      <c r="E27" s="44">
        <v>4252.01</v>
      </c>
      <c r="F27" s="44">
        <v>4252.01</v>
      </c>
      <c r="G27" s="44">
        <f t="shared" si="0"/>
        <v>-77</v>
      </c>
      <c r="H27" s="45" t="s">
        <v>2061</v>
      </c>
      <c r="I27" s="45" t="s">
        <v>2060</v>
      </c>
      <c r="J27" s="44">
        <v>3252</v>
      </c>
      <c r="K27" s="44">
        <v>4789.4399999999996</v>
      </c>
      <c r="L27" s="44">
        <v>4175.01</v>
      </c>
      <c r="M27" s="27" t="s">
        <v>2061</v>
      </c>
      <c r="N27" s="27" t="s">
        <v>2060</v>
      </c>
      <c r="O27" s="27">
        <v>3252</v>
      </c>
      <c r="P27" s="27">
        <v>4789.4399999999996</v>
      </c>
      <c r="Q27" s="27">
        <v>4252.01</v>
      </c>
      <c r="R27" s="27">
        <v>0.88778855147992297</v>
      </c>
      <c r="U27" s="29" t="s">
        <v>2061</v>
      </c>
      <c r="V27" s="29" t="s">
        <v>2060</v>
      </c>
      <c r="W27" s="29">
        <v>3252</v>
      </c>
      <c r="X27" s="29">
        <v>4789.4399999999996</v>
      </c>
      <c r="Y27" s="29">
        <v>4252.01</v>
      </c>
      <c r="Z27" s="29">
        <v>0.88778855147992297</v>
      </c>
      <c r="AA27" s="29">
        <v>12293.45</v>
      </c>
      <c r="AC27" s="29" t="s">
        <v>2061</v>
      </c>
      <c r="AD27" s="29" t="s">
        <v>2060</v>
      </c>
      <c r="AE27" s="29">
        <v>3252</v>
      </c>
      <c r="AF27" s="29">
        <v>4789.4399999999996</v>
      </c>
      <c r="AG27" s="29">
        <v>4252.01</v>
      </c>
      <c r="AH27" s="29">
        <v>0.88778855147992297</v>
      </c>
    </row>
    <row r="28" spans="1:34" ht="28.5" customHeight="1">
      <c r="A28" s="41" t="s">
        <v>390</v>
      </c>
      <c r="B28" s="53">
        <v>70896.509999999995</v>
      </c>
      <c r="C28" s="42">
        <v>320472.46000000002</v>
      </c>
      <c r="D28" s="43">
        <f>300183.3688</f>
        <v>300183.3688</v>
      </c>
      <c r="E28" s="44">
        <v>280034.7488</v>
      </c>
      <c r="F28" s="44">
        <v>351059.67119999998</v>
      </c>
      <c r="G28" s="44">
        <f t="shared" si="0"/>
        <v>20148.619999999995</v>
      </c>
      <c r="H28" s="45" t="s">
        <v>2062</v>
      </c>
      <c r="I28" s="45" t="s">
        <v>390</v>
      </c>
      <c r="J28" s="44">
        <v>70896.509999999995</v>
      </c>
      <c r="K28" s="44">
        <v>320472.46000000002</v>
      </c>
      <c r="L28" s="44">
        <v>300183.3688</v>
      </c>
      <c r="M28" s="27" t="s">
        <v>2062</v>
      </c>
      <c r="N28" s="27" t="s">
        <v>390</v>
      </c>
      <c r="O28" s="27">
        <v>70896.509999999995</v>
      </c>
      <c r="P28" s="27">
        <v>320472.46000000002</v>
      </c>
      <c r="Q28" s="27">
        <v>280034.7488</v>
      </c>
      <c r="R28" s="27">
        <v>0.87381845166976302</v>
      </c>
      <c r="U28" s="29" t="s">
        <v>2062</v>
      </c>
      <c r="V28" s="29" t="s">
        <v>390</v>
      </c>
      <c r="W28" s="29">
        <v>70896.509999999995</v>
      </c>
      <c r="X28" s="29">
        <v>320472.46000000002</v>
      </c>
      <c r="Y28" s="29">
        <v>276059.67119999998</v>
      </c>
      <c r="Z28" s="29">
        <v>0.861414647611218</v>
      </c>
      <c r="AA28" s="29">
        <v>667428.64119999995</v>
      </c>
      <c r="AC28" s="29" t="s">
        <v>2062</v>
      </c>
      <c r="AD28" s="29" t="s">
        <v>390</v>
      </c>
      <c r="AE28" s="29">
        <v>70896.509999999995</v>
      </c>
      <c r="AF28" s="29">
        <v>320472.46000000002</v>
      </c>
      <c r="AG28" s="29">
        <v>351059.67119999998</v>
      </c>
      <c r="AH28" s="29">
        <v>1.0954441177254399</v>
      </c>
    </row>
    <row r="29" spans="1:34" ht="28.5" customHeight="1">
      <c r="A29" s="41" t="s">
        <v>2063</v>
      </c>
      <c r="B29" s="48">
        <v>1540048.34</v>
      </c>
      <c r="C29" s="46">
        <v>736112.37</v>
      </c>
      <c r="D29" s="47">
        <v>1602148.3214</v>
      </c>
      <c r="E29" s="44">
        <v>1602148.3214</v>
      </c>
      <c r="F29" s="44">
        <v>1355851.3214</v>
      </c>
      <c r="G29" s="44">
        <f t="shared" si="0"/>
        <v>0</v>
      </c>
      <c r="H29" s="45" t="s">
        <v>933</v>
      </c>
      <c r="I29" s="45" t="s">
        <v>2063</v>
      </c>
      <c r="J29" s="44">
        <v>1540048.34</v>
      </c>
      <c r="K29" s="44">
        <v>736112.37</v>
      </c>
      <c r="L29" s="44">
        <v>1602148.3214</v>
      </c>
      <c r="M29" s="27" t="s">
        <v>933</v>
      </c>
      <c r="N29" s="27" t="s">
        <v>2063</v>
      </c>
      <c r="O29" s="27">
        <v>1540048.34</v>
      </c>
      <c r="P29" s="27">
        <v>736112.37</v>
      </c>
      <c r="Q29" s="27">
        <v>1602148.3214</v>
      </c>
      <c r="R29" s="27">
        <v>2.17649965779002</v>
      </c>
      <c r="U29" s="29" t="s">
        <v>933</v>
      </c>
      <c r="V29" s="29" t="s">
        <v>2063</v>
      </c>
      <c r="W29" s="29">
        <v>1540048.34</v>
      </c>
      <c r="X29" s="29">
        <v>736112.37</v>
      </c>
      <c r="Y29" s="29">
        <v>1355851.3214</v>
      </c>
      <c r="Z29" s="29">
        <v>1.84190807906135</v>
      </c>
      <c r="AA29" s="29">
        <v>3632012.0314000002</v>
      </c>
      <c r="AC29" s="29" t="s">
        <v>933</v>
      </c>
      <c r="AD29" s="29" t="s">
        <v>2063</v>
      </c>
      <c r="AE29" s="29">
        <v>1540048.34</v>
      </c>
      <c r="AF29" s="29">
        <v>736112.37</v>
      </c>
      <c r="AG29" s="29">
        <v>1355851.3214</v>
      </c>
      <c r="AH29" s="29">
        <v>1.84190807906135</v>
      </c>
    </row>
    <row r="30" spans="1:34" ht="28.5" customHeight="1">
      <c r="A30" s="41" t="s">
        <v>2064</v>
      </c>
      <c r="B30" s="46"/>
      <c r="C30" s="46">
        <v>330118.10700000002</v>
      </c>
      <c r="D30" s="47" t="e">
        <f>表4!#REF!</f>
        <v>#REF!</v>
      </c>
      <c r="E30" s="44">
        <v>339634</v>
      </c>
      <c r="F30" s="44">
        <v>339634</v>
      </c>
      <c r="G30" s="44" t="e">
        <f t="shared" si="0"/>
        <v>#REF!</v>
      </c>
      <c r="H30" s="45"/>
      <c r="I30" s="45" t="s">
        <v>2064</v>
      </c>
      <c r="J30" s="44"/>
      <c r="K30" s="44">
        <v>330118.11</v>
      </c>
      <c r="L30" s="44">
        <v>0</v>
      </c>
      <c r="U30" s="29"/>
      <c r="V30" s="29" t="s">
        <v>2064</v>
      </c>
      <c r="W30" s="29"/>
      <c r="X30" s="29">
        <v>330118.11</v>
      </c>
      <c r="Y30" s="29">
        <v>0</v>
      </c>
      <c r="Z30" s="29">
        <v>0</v>
      </c>
      <c r="AA30" s="29">
        <v>330118.11</v>
      </c>
      <c r="AD30" s="29" t="s">
        <v>2064</v>
      </c>
      <c r="AF30" s="29">
        <v>330118.10700000002</v>
      </c>
      <c r="AG30" s="29">
        <v>339634</v>
      </c>
    </row>
    <row r="31" spans="1:34" ht="28.5" customHeight="1">
      <c r="A31" s="41" t="s">
        <v>2004</v>
      </c>
      <c r="B31" s="46">
        <v>1210256.6399999999</v>
      </c>
      <c r="C31" s="46">
        <v>1569756.24</v>
      </c>
      <c r="D31" s="47">
        <f>'表20（原18）'!C11</f>
        <v>4812</v>
      </c>
      <c r="E31" s="44">
        <v>1242430.05</v>
      </c>
      <c r="F31" s="44">
        <v>1241490.05</v>
      </c>
      <c r="G31" s="44">
        <f t="shared" si="0"/>
        <v>-1237618.05</v>
      </c>
      <c r="H31" s="45" t="s">
        <v>2065</v>
      </c>
      <c r="I31" s="45" t="s">
        <v>2004</v>
      </c>
      <c r="J31" s="44">
        <v>1210256.6399999999</v>
      </c>
      <c r="K31" s="44">
        <v>1569756.24</v>
      </c>
      <c r="L31" s="44">
        <v>1242430.05</v>
      </c>
      <c r="M31" s="27" t="s">
        <v>2065</v>
      </c>
      <c r="N31" s="27" t="s">
        <v>2004</v>
      </c>
      <c r="O31" s="27">
        <v>1210256.6399999999</v>
      </c>
      <c r="P31" s="27">
        <v>1569756.24</v>
      </c>
      <c r="Q31" s="27">
        <v>1242430.05</v>
      </c>
      <c r="R31" s="27">
        <v>0.79147960577624499</v>
      </c>
      <c r="U31" s="29" t="s">
        <v>2065</v>
      </c>
      <c r="V31" s="29" t="s">
        <v>2004</v>
      </c>
      <c r="W31" s="29">
        <v>1210256.6399999999</v>
      </c>
      <c r="X31" s="29">
        <v>1569756.24</v>
      </c>
      <c r="Y31" s="29">
        <v>1241490.05</v>
      </c>
      <c r="Z31" s="29">
        <v>0.79088078668825701</v>
      </c>
      <c r="AA31" s="29">
        <v>4021502.93</v>
      </c>
      <c r="AC31" s="29" t="s">
        <v>2065</v>
      </c>
      <c r="AD31" s="29" t="s">
        <v>2004</v>
      </c>
      <c r="AE31" s="29">
        <v>1210256.6399999999</v>
      </c>
      <c r="AF31" s="29">
        <v>1569756.24</v>
      </c>
      <c r="AG31" s="29">
        <v>1218490.05</v>
      </c>
      <c r="AH31" s="29">
        <v>0.77622883028004397</v>
      </c>
    </row>
    <row r="32" spans="1:34" ht="28.5" customHeight="1">
      <c r="A32" s="41" t="s">
        <v>2066</v>
      </c>
      <c r="B32" s="46">
        <v>22166.34</v>
      </c>
      <c r="C32" s="46">
        <v>19319.87</v>
      </c>
      <c r="D32" s="47">
        <v>26145.7</v>
      </c>
      <c r="E32" s="44">
        <v>26145.7</v>
      </c>
      <c r="F32" s="44">
        <v>25062.7</v>
      </c>
      <c r="G32" s="44">
        <f t="shared" si="0"/>
        <v>0</v>
      </c>
      <c r="H32" s="45" t="s">
        <v>2067</v>
      </c>
      <c r="I32" s="45" t="s">
        <v>2066</v>
      </c>
      <c r="J32" s="44">
        <v>22166.34</v>
      </c>
      <c r="K32" s="44">
        <v>19319.87</v>
      </c>
      <c r="L32" s="44">
        <v>26145.7</v>
      </c>
      <c r="M32" s="27" t="s">
        <v>2067</v>
      </c>
      <c r="N32" s="27" t="s">
        <v>2066</v>
      </c>
      <c r="O32" s="27">
        <v>22166.34</v>
      </c>
      <c r="P32" s="27">
        <v>19319.87</v>
      </c>
      <c r="Q32" s="27">
        <v>26145.7</v>
      </c>
      <c r="R32" s="27">
        <v>1.35330620754695</v>
      </c>
      <c r="U32" s="29" t="s">
        <v>2067</v>
      </c>
      <c r="V32" s="29" t="s">
        <v>2066</v>
      </c>
      <c r="W32" s="29">
        <v>22166.34</v>
      </c>
      <c r="X32" s="29">
        <v>19319.87</v>
      </c>
      <c r="Y32" s="29">
        <v>25062.7</v>
      </c>
      <c r="Z32" s="29">
        <v>1.29724992973555</v>
      </c>
      <c r="AA32" s="29">
        <v>66548.91</v>
      </c>
      <c r="AC32" s="29" t="s">
        <v>2067</v>
      </c>
      <c r="AD32" s="29" t="s">
        <v>2066</v>
      </c>
      <c r="AE32" s="29">
        <v>22166.34</v>
      </c>
      <c r="AF32" s="29">
        <v>19319.87</v>
      </c>
      <c r="AG32" s="29">
        <v>25062.7</v>
      </c>
      <c r="AH32" s="29">
        <v>1.29724992973555</v>
      </c>
    </row>
    <row r="33" spans="1:34" ht="28.5" customHeight="1">
      <c r="A33" s="41" t="s">
        <v>2068</v>
      </c>
      <c r="B33" s="46">
        <v>36637.65</v>
      </c>
      <c r="C33" s="46">
        <v>37843.78</v>
      </c>
      <c r="D33" s="47">
        <v>14961.49</v>
      </c>
      <c r="E33" s="44">
        <v>14961.49</v>
      </c>
      <c r="F33" s="44">
        <v>14961.49</v>
      </c>
      <c r="G33" s="44">
        <f t="shared" si="0"/>
        <v>0</v>
      </c>
      <c r="H33" s="45" t="s">
        <v>2069</v>
      </c>
      <c r="I33" s="45" t="s">
        <v>2068</v>
      </c>
      <c r="J33" s="44">
        <v>36637.65</v>
      </c>
      <c r="K33" s="44">
        <v>37843.78</v>
      </c>
      <c r="L33" s="44">
        <v>14961.49</v>
      </c>
      <c r="M33" s="27" t="s">
        <v>2069</v>
      </c>
      <c r="N33" s="27" t="s">
        <v>2068</v>
      </c>
      <c r="O33" s="27">
        <v>36637.65</v>
      </c>
      <c r="P33" s="27">
        <v>37843.78</v>
      </c>
      <c r="Q33" s="27">
        <v>14961.49</v>
      </c>
      <c r="R33" s="27">
        <v>0.39534872045023001</v>
      </c>
      <c r="U33" s="29" t="s">
        <v>2069</v>
      </c>
      <c r="V33" s="29" t="s">
        <v>2068</v>
      </c>
      <c r="W33" s="29">
        <v>36637.65</v>
      </c>
      <c r="X33" s="29">
        <v>37843.78</v>
      </c>
      <c r="Y33" s="29">
        <v>14961.49</v>
      </c>
      <c r="Z33" s="29">
        <v>0.39534872045023001</v>
      </c>
      <c r="AA33" s="29">
        <v>89442.92</v>
      </c>
      <c r="AC33" s="29" t="s">
        <v>2069</v>
      </c>
      <c r="AD33" s="29" t="s">
        <v>2068</v>
      </c>
      <c r="AE33" s="29">
        <v>36637.65</v>
      </c>
      <c r="AF33" s="29">
        <v>37843.78</v>
      </c>
      <c r="AG33" s="29">
        <v>14961.49</v>
      </c>
      <c r="AH33" s="29">
        <v>0.39534872045023001</v>
      </c>
    </row>
    <row r="34" spans="1:34" ht="28.5" customHeight="1">
      <c r="A34" s="41" t="s">
        <v>2070</v>
      </c>
      <c r="B34" s="46">
        <v>175038.15</v>
      </c>
      <c r="C34" s="46">
        <v>153097.18</v>
      </c>
      <c r="D34" s="47">
        <v>136933.89000000001</v>
      </c>
      <c r="E34" s="44">
        <v>136933.89000000001</v>
      </c>
      <c r="F34" s="44">
        <v>136933.89000000001</v>
      </c>
      <c r="G34" s="44">
        <f t="shared" si="0"/>
        <v>0</v>
      </c>
      <c r="H34" s="45" t="s">
        <v>2071</v>
      </c>
      <c r="I34" s="45" t="s">
        <v>2070</v>
      </c>
      <c r="J34" s="44">
        <v>175038.15</v>
      </c>
      <c r="K34" s="44">
        <v>153097.18</v>
      </c>
      <c r="L34" s="44">
        <v>136933.89000000001</v>
      </c>
      <c r="M34" s="27" t="s">
        <v>2071</v>
      </c>
      <c r="N34" s="27" t="s">
        <v>2070</v>
      </c>
      <c r="O34" s="27">
        <v>175038.15</v>
      </c>
      <c r="P34" s="27">
        <v>153097.18</v>
      </c>
      <c r="Q34" s="27">
        <v>136933.89000000001</v>
      </c>
      <c r="R34" s="27">
        <v>0.89442463930426397</v>
      </c>
      <c r="U34" s="29" t="s">
        <v>2071</v>
      </c>
      <c r="V34" s="29" t="s">
        <v>2070</v>
      </c>
      <c r="W34" s="29">
        <v>175038.15</v>
      </c>
      <c r="X34" s="29">
        <v>153097.18</v>
      </c>
      <c r="Y34" s="29">
        <v>136933.89000000001</v>
      </c>
      <c r="Z34" s="29">
        <v>0.89442463930426397</v>
      </c>
      <c r="AA34" s="29">
        <v>465069.22</v>
      </c>
      <c r="AC34" s="29" t="s">
        <v>2071</v>
      </c>
      <c r="AD34" s="29" t="s">
        <v>2070</v>
      </c>
      <c r="AE34" s="29">
        <v>175038.15</v>
      </c>
      <c r="AF34" s="29">
        <v>153097.18</v>
      </c>
      <c r="AG34" s="29">
        <v>136933.89000000001</v>
      </c>
      <c r="AH34" s="29">
        <v>0.89442463930426397</v>
      </c>
    </row>
    <row r="35" spans="1:34" ht="28.5" customHeight="1">
      <c r="A35" s="41" t="s">
        <v>2072</v>
      </c>
      <c r="B35" s="48">
        <v>86971.35</v>
      </c>
      <c r="C35" s="46">
        <v>68894.240000000005</v>
      </c>
      <c r="D35" s="47">
        <v>123197.64</v>
      </c>
      <c r="E35" s="44">
        <v>123197.64</v>
      </c>
      <c r="F35" s="44">
        <v>123197.64</v>
      </c>
      <c r="G35" s="44">
        <f t="shared" si="0"/>
        <v>0</v>
      </c>
      <c r="H35" s="45" t="s">
        <v>2073</v>
      </c>
      <c r="I35" s="45" t="s">
        <v>2072</v>
      </c>
      <c r="J35" s="44">
        <v>86971.35</v>
      </c>
      <c r="K35" s="44">
        <v>68894.240000000005</v>
      </c>
      <c r="L35" s="44">
        <v>123197.64</v>
      </c>
      <c r="M35" s="27" t="s">
        <v>2073</v>
      </c>
      <c r="N35" s="27" t="s">
        <v>2072</v>
      </c>
      <c r="O35" s="27">
        <v>86971.35</v>
      </c>
      <c r="P35" s="27">
        <v>68894.240000000005</v>
      </c>
      <c r="Q35" s="27">
        <v>123197.64</v>
      </c>
      <c r="R35" s="27">
        <v>1.78821393486596</v>
      </c>
      <c r="U35" s="29" t="s">
        <v>2073</v>
      </c>
      <c r="V35" s="29" t="s">
        <v>2072</v>
      </c>
      <c r="W35" s="29">
        <v>86971.35</v>
      </c>
      <c r="X35" s="29">
        <v>68894.240000000005</v>
      </c>
      <c r="Y35" s="29">
        <v>123197.64</v>
      </c>
      <c r="Z35" s="29">
        <v>1.78821393486596</v>
      </c>
      <c r="AA35" s="29">
        <v>279063.23</v>
      </c>
      <c r="AC35" s="29" t="s">
        <v>2073</v>
      </c>
      <c r="AD35" s="29" t="s">
        <v>2072</v>
      </c>
      <c r="AE35" s="29">
        <v>86971.35</v>
      </c>
      <c r="AF35" s="29">
        <v>68894.240000000005</v>
      </c>
      <c r="AG35" s="29">
        <v>123197.64</v>
      </c>
      <c r="AH35" s="29">
        <v>1.78821393486596</v>
      </c>
    </row>
    <row r="36" spans="1:34" ht="28.5" customHeight="1">
      <c r="A36" s="41" t="s">
        <v>2074</v>
      </c>
      <c r="B36" s="46">
        <v>815470.48</v>
      </c>
      <c r="C36" s="46">
        <v>1123072.03</v>
      </c>
      <c r="D36" s="47">
        <v>478484.3</v>
      </c>
      <c r="E36" s="44">
        <v>478484.3</v>
      </c>
      <c r="F36" s="44">
        <v>478484.3</v>
      </c>
      <c r="G36" s="44">
        <f t="shared" si="0"/>
        <v>0</v>
      </c>
      <c r="H36" s="45" t="s">
        <v>2075</v>
      </c>
      <c r="I36" s="45" t="s">
        <v>2074</v>
      </c>
      <c r="J36" s="44">
        <v>815470.48</v>
      </c>
      <c r="K36" s="44">
        <v>1123072.03</v>
      </c>
      <c r="L36" s="44">
        <v>478484.3</v>
      </c>
      <c r="M36" s="27" t="s">
        <v>2075</v>
      </c>
      <c r="N36" s="27" t="s">
        <v>2074</v>
      </c>
      <c r="O36" s="27">
        <v>815470.48</v>
      </c>
      <c r="P36" s="27">
        <v>1123072.03</v>
      </c>
      <c r="Q36" s="27">
        <v>478484.3</v>
      </c>
      <c r="R36" s="27">
        <v>0.42604952061712398</v>
      </c>
      <c r="U36" s="29" t="s">
        <v>2075</v>
      </c>
      <c r="V36" s="29" t="s">
        <v>2074</v>
      </c>
      <c r="W36" s="29">
        <v>815470.48</v>
      </c>
      <c r="X36" s="29">
        <v>1123072.03</v>
      </c>
      <c r="Y36" s="29">
        <v>478484.3</v>
      </c>
      <c r="Z36" s="29">
        <v>0.42604952061712398</v>
      </c>
      <c r="AA36" s="29">
        <v>2417026.81</v>
      </c>
      <c r="AC36" s="29" t="s">
        <v>2075</v>
      </c>
      <c r="AD36" s="29" t="s">
        <v>2074</v>
      </c>
      <c r="AE36" s="29">
        <v>815470.48</v>
      </c>
      <c r="AF36" s="29">
        <v>1123072.03</v>
      </c>
      <c r="AG36" s="29">
        <v>478484.3</v>
      </c>
      <c r="AH36" s="29">
        <v>0.42604952061712398</v>
      </c>
    </row>
    <row r="37" spans="1:34" ht="28.5" customHeight="1">
      <c r="A37" s="41" t="s">
        <v>2076</v>
      </c>
      <c r="B37" s="46">
        <v>92919.6</v>
      </c>
      <c r="C37" s="46">
        <v>874562.58</v>
      </c>
      <c r="D37" s="47">
        <v>5030</v>
      </c>
      <c r="E37" s="44">
        <v>5030</v>
      </c>
      <c r="F37" s="44">
        <v>5030</v>
      </c>
      <c r="G37" s="44">
        <f t="shared" si="0"/>
        <v>0</v>
      </c>
      <c r="H37" s="45" t="s">
        <v>2077</v>
      </c>
      <c r="I37" s="45" t="s">
        <v>2076</v>
      </c>
      <c r="J37" s="44">
        <v>92919.6</v>
      </c>
      <c r="K37" s="44">
        <v>874562.58</v>
      </c>
      <c r="L37" s="44">
        <v>5030</v>
      </c>
      <c r="M37" s="27" t="s">
        <v>2077</v>
      </c>
      <c r="N37" s="27" t="s">
        <v>2076</v>
      </c>
      <c r="O37" s="27">
        <v>92919.6</v>
      </c>
      <c r="P37" s="27">
        <v>874562.58</v>
      </c>
      <c r="Q37" s="27">
        <v>5030</v>
      </c>
      <c r="R37" s="27">
        <v>5.7514466260378998E-3</v>
      </c>
      <c r="U37" s="29" t="s">
        <v>2077</v>
      </c>
      <c r="V37" s="29" t="s">
        <v>2076</v>
      </c>
      <c r="W37" s="29">
        <v>92919.6</v>
      </c>
      <c r="X37" s="29">
        <v>874562.58</v>
      </c>
      <c r="Y37" s="29">
        <v>5030</v>
      </c>
      <c r="Z37" s="29">
        <v>5.7514466260378998E-3</v>
      </c>
      <c r="AA37" s="29">
        <v>972512.18</v>
      </c>
      <c r="AC37" s="29" t="s">
        <v>2077</v>
      </c>
      <c r="AD37" s="29" t="s">
        <v>2076</v>
      </c>
      <c r="AE37" s="29">
        <v>92919.6</v>
      </c>
      <c r="AF37" s="29">
        <v>874562.58</v>
      </c>
      <c r="AG37" s="29">
        <v>5030</v>
      </c>
      <c r="AH37" s="29">
        <v>5.7514466260378998E-3</v>
      </c>
    </row>
    <row r="38" spans="1:34" ht="28.5" customHeight="1">
      <c r="A38" s="41" t="s">
        <v>2078</v>
      </c>
      <c r="B38" s="46">
        <v>714692.8</v>
      </c>
      <c r="C38" s="46">
        <v>140094.41</v>
      </c>
      <c r="D38" s="47">
        <v>447238.27</v>
      </c>
      <c r="E38" s="44">
        <v>447238.27</v>
      </c>
      <c r="F38" s="44">
        <v>447238.27</v>
      </c>
      <c r="G38" s="44">
        <f t="shared" si="0"/>
        <v>0</v>
      </c>
      <c r="H38" s="45" t="s">
        <v>2079</v>
      </c>
      <c r="I38" s="45" t="s">
        <v>2078</v>
      </c>
      <c r="J38" s="44">
        <v>714692.8</v>
      </c>
      <c r="K38" s="44">
        <v>140094.41</v>
      </c>
      <c r="L38" s="44">
        <v>447238.27</v>
      </c>
      <c r="M38" s="27" t="s">
        <v>2079</v>
      </c>
      <c r="N38" s="27" t="s">
        <v>2078</v>
      </c>
      <c r="O38" s="27">
        <v>714692.8</v>
      </c>
      <c r="P38" s="27">
        <v>140094.41</v>
      </c>
      <c r="Q38" s="27">
        <v>447238.27</v>
      </c>
      <c r="R38" s="27">
        <v>3.1924062494713401</v>
      </c>
      <c r="U38" s="29" t="s">
        <v>2079</v>
      </c>
      <c r="V38" s="29" t="s">
        <v>2078</v>
      </c>
      <c r="W38" s="29">
        <v>714692.8</v>
      </c>
      <c r="X38" s="29">
        <v>140094.41</v>
      </c>
      <c r="Y38" s="29">
        <v>447238.27</v>
      </c>
      <c r="Z38" s="29">
        <v>3.1924062494713401</v>
      </c>
      <c r="AA38" s="29">
        <v>1302025.48</v>
      </c>
      <c r="AC38" s="29" t="s">
        <v>2079</v>
      </c>
      <c r="AD38" s="29" t="s">
        <v>2078</v>
      </c>
      <c r="AE38" s="29">
        <v>714692.8</v>
      </c>
      <c r="AF38" s="29">
        <v>140094.41</v>
      </c>
      <c r="AG38" s="29">
        <v>447238.27</v>
      </c>
      <c r="AH38" s="29">
        <v>3.1924062494713401</v>
      </c>
    </row>
    <row r="39" spans="1:34" ht="28.5" customHeight="1">
      <c r="A39" s="41" t="s">
        <v>2080</v>
      </c>
      <c r="B39" s="46">
        <v>72049.429999999993</v>
      </c>
      <c r="C39" s="46">
        <v>72749.67</v>
      </c>
      <c r="D39" s="47">
        <v>31737.87</v>
      </c>
      <c r="E39" s="44">
        <v>31737.87</v>
      </c>
      <c r="F39" s="44">
        <v>32668.87</v>
      </c>
      <c r="G39" s="44">
        <f t="shared" si="0"/>
        <v>0</v>
      </c>
      <c r="H39" s="45" t="s">
        <v>2081</v>
      </c>
      <c r="I39" s="45" t="s">
        <v>2080</v>
      </c>
      <c r="J39" s="44">
        <v>72049.429999999993</v>
      </c>
      <c r="K39" s="44">
        <v>72749.67</v>
      </c>
      <c r="L39" s="44">
        <v>31737.87</v>
      </c>
      <c r="M39" s="27" t="s">
        <v>2081</v>
      </c>
      <c r="N39" s="27" t="s">
        <v>2080</v>
      </c>
      <c r="O39" s="27">
        <v>72049.429999999993</v>
      </c>
      <c r="P39" s="27">
        <v>72749.67</v>
      </c>
      <c r="Q39" s="27">
        <v>31737.87</v>
      </c>
      <c r="R39" s="27">
        <v>0.43626136036080998</v>
      </c>
      <c r="U39" s="29" t="s">
        <v>2081</v>
      </c>
      <c r="V39" s="29" t="s">
        <v>2080</v>
      </c>
      <c r="W39" s="29">
        <v>72049.429999999993</v>
      </c>
      <c r="X39" s="29">
        <v>72749.67</v>
      </c>
      <c r="Y39" s="29">
        <v>32668.87</v>
      </c>
      <c r="Z39" s="29">
        <v>0.449058669269565</v>
      </c>
      <c r="AA39" s="29">
        <v>177467.97</v>
      </c>
      <c r="AC39" s="29" t="s">
        <v>2081</v>
      </c>
      <c r="AD39" s="29" t="s">
        <v>2080</v>
      </c>
      <c r="AE39" s="29">
        <v>72049.429999999993</v>
      </c>
      <c r="AF39" s="29">
        <v>72749.67</v>
      </c>
      <c r="AG39" s="29">
        <v>32668.87</v>
      </c>
      <c r="AH39" s="29">
        <v>0.449058669269565</v>
      </c>
    </row>
    <row r="40" spans="1:34" ht="28.5" customHeight="1">
      <c r="A40" s="41" t="s">
        <v>2082</v>
      </c>
      <c r="B40" s="46">
        <v>62647.96</v>
      </c>
      <c r="C40" s="46">
        <v>50347.5</v>
      </c>
      <c r="D40" s="47">
        <v>21075</v>
      </c>
      <c r="E40" s="44">
        <v>21075</v>
      </c>
      <c r="F40" s="44">
        <v>21075</v>
      </c>
      <c r="G40" s="44">
        <f t="shared" si="0"/>
        <v>0</v>
      </c>
      <c r="H40" s="45" t="s">
        <v>2083</v>
      </c>
      <c r="I40" s="45" t="s">
        <v>2082</v>
      </c>
      <c r="J40" s="44">
        <v>62647.96</v>
      </c>
      <c r="K40" s="44">
        <v>50347.5</v>
      </c>
      <c r="L40" s="44">
        <v>21075</v>
      </c>
      <c r="M40" s="27" t="s">
        <v>2083</v>
      </c>
      <c r="N40" s="27" t="s">
        <v>2082</v>
      </c>
      <c r="O40" s="27">
        <v>62647.96</v>
      </c>
      <c r="P40" s="27">
        <v>50347.5</v>
      </c>
      <c r="Q40" s="27">
        <v>21075</v>
      </c>
      <c r="R40" s="27">
        <v>0.41859079398182603</v>
      </c>
      <c r="U40" s="29" t="s">
        <v>2083</v>
      </c>
      <c r="V40" s="29" t="s">
        <v>2082</v>
      </c>
      <c r="W40" s="29">
        <v>62647.96</v>
      </c>
      <c r="X40" s="29">
        <v>50347.5</v>
      </c>
      <c r="Y40" s="29">
        <v>21075</v>
      </c>
      <c r="Z40" s="29">
        <v>0.41859079398182603</v>
      </c>
      <c r="AA40" s="29">
        <v>134070.46</v>
      </c>
      <c r="AC40" s="29" t="s">
        <v>2083</v>
      </c>
      <c r="AD40" s="29" t="s">
        <v>2082</v>
      </c>
      <c r="AE40" s="29">
        <v>62647.96</v>
      </c>
      <c r="AF40" s="29">
        <v>50347.5</v>
      </c>
      <c r="AG40" s="29">
        <v>21075</v>
      </c>
      <c r="AH40" s="29">
        <v>0.41859079398182603</v>
      </c>
    </row>
    <row r="41" spans="1:34" ht="28.5" customHeight="1">
      <c r="A41" s="41" t="s">
        <v>2084</v>
      </c>
      <c r="B41" s="46">
        <v>23541.77</v>
      </c>
      <c r="C41" s="46">
        <v>104505.66</v>
      </c>
      <c r="D41" s="47">
        <v>142951.71</v>
      </c>
      <c r="E41" s="44">
        <v>142951.71</v>
      </c>
      <c r="F41" s="44">
        <v>142951.71</v>
      </c>
      <c r="G41" s="44">
        <f t="shared" si="0"/>
        <v>0</v>
      </c>
      <c r="H41" s="45" t="s">
        <v>2085</v>
      </c>
      <c r="I41" s="45" t="s">
        <v>2084</v>
      </c>
      <c r="J41" s="44">
        <v>23541.77</v>
      </c>
      <c r="K41" s="44">
        <v>104505.66</v>
      </c>
      <c r="L41" s="44">
        <v>142951.71</v>
      </c>
      <c r="M41" s="27" t="s">
        <v>2085</v>
      </c>
      <c r="N41" s="27" t="s">
        <v>2084</v>
      </c>
      <c r="O41" s="27">
        <v>23541.77</v>
      </c>
      <c r="P41" s="27">
        <v>104505.66</v>
      </c>
      <c r="Q41" s="27">
        <v>142951.71</v>
      </c>
      <c r="R41" s="27">
        <v>1.36788485905931</v>
      </c>
      <c r="U41" s="29" t="s">
        <v>2085</v>
      </c>
      <c r="V41" s="29" t="s">
        <v>2084</v>
      </c>
      <c r="W41" s="29">
        <v>23541.77</v>
      </c>
      <c r="X41" s="29">
        <v>104505.66</v>
      </c>
      <c r="Y41" s="29">
        <v>142951.71</v>
      </c>
      <c r="Z41" s="29">
        <v>1.36788485905931</v>
      </c>
      <c r="AA41" s="29">
        <v>270999.14</v>
      </c>
      <c r="AC41" s="29" t="s">
        <v>2085</v>
      </c>
      <c r="AD41" s="29" t="s">
        <v>2084</v>
      </c>
      <c r="AE41" s="29">
        <v>23541.77</v>
      </c>
      <c r="AF41" s="29">
        <v>104505.66</v>
      </c>
      <c r="AG41" s="29">
        <v>142951.71</v>
      </c>
      <c r="AH41" s="29">
        <v>1.36788485905931</v>
      </c>
    </row>
    <row r="42" spans="1:34" ht="28.5" customHeight="1">
      <c r="A42" s="41" t="s">
        <v>2086</v>
      </c>
      <c r="B42" s="46">
        <v>8080.31</v>
      </c>
      <c r="C42" s="46">
        <v>8671.14</v>
      </c>
      <c r="D42" s="47">
        <v>10731.71</v>
      </c>
      <c r="E42" s="44">
        <v>10731.71</v>
      </c>
      <c r="F42" s="44">
        <v>10731.71</v>
      </c>
      <c r="G42" s="44">
        <f t="shared" si="0"/>
        <v>0</v>
      </c>
      <c r="H42" s="45" t="s">
        <v>2087</v>
      </c>
      <c r="I42" s="45" t="s">
        <v>2086</v>
      </c>
      <c r="J42" s="44">
        <v>8080.31</v>
      </c>
      <c r="K42" s="44">
        <v>8671.14</v>
      </c>
      <c r="L42" s="44">
        <v>10731.71</v>
      </c>
      <c r="M42" s="27" t="s">
        <v>2087</v>
      </c>
      <c r="N42" s="27" t="s">
        <v>2086</v>
      </c>
      <c r="O42" s="27">
        <v>8080.31</v>
      </c>
      <c r="P42" s="27">
        <v>8671.14</v>
      </c>
      <c r="Q42" s="27">
        <v>10731.71</v>
      </c>
      <c r="R42" s="27">
        <v>1.2376354204868101</v>
      </c>
      <c r="U42" s="29" t="s">
        <v>2087</v>
      </c>
      <c r="V42" s="29" t="s">
        <v>2086</v>
      </c>
      <c r="W42" s="29">
        <v>8080.31</v>
      </c>
      <c r="X42" s="29">
        <v>8671.14</v>
      </c>
      <c r="Y42" s="29">
        <v>10731.71</v>
      </c>
      <c r="Z42" s="29">
        <v>1.2376354204868101</v>
      </c>
      <c r="AA42" s="29">
        <v>27483.16</v>
      </c>
      <c r="AC42" s="29" t="s">
        <v>2087</v>
      </c>
      <c r="AD42" s="29" t="s">
        <v>2086</v>
      </c>
      <c r="AE42" s="29">
        <v>8080.31</v>
      </c>
      <c r="AF42" s="29">
        <v>8671.14</v>
      </c>
      <c r="AG42" s="29">
        <v>10731.71</v>
      </c>
      <c r="AH42" s="29">
        <v>1.2376354204868101</v>
      </c>
    </row>
    <row r="43" spans="1:34" ht="28.5" customHeight="1">
      <c r="A43" s="41" t="s">
        <v>2088</v>
      </c>
      <c r="B43" s="46">
        <v>2095</v>
      </c>
      <c r="C43" s="46">
        <v>1859</v>
      </c>
      <c r="D43" s="47">
        <v>1809</v>
      </c>
      <c r="E43" s="44">
        <v>1809</v>
      </c>
      <c r="F43" s="44">
        <v>1809</v>
      </c>
      <c r="G43" s="44">
        <f t="shared" si="0"/>
        <v>0</v>
      </c>
      <c r="H43" s="45" t="s">
        <v>2089</v>
      </c>
      <c r="I43" s="45" t="s">
        <v>2088</v>
      </c>
      <c r="J43" s="44">
        <v>2095</v>
      </c>
      <c r="K43" s="44">
        <v>1859</v>
      </c>
      <c r="L43" s="44">
        <v>1809</v>
      </c>
      <c r="M43" s="27" t="s">
        <v>2089</v>
      </c>
      <c r="N43" s="27" t="s">
        <v>2088</v>
      </c>
      <c r="O43" s="27">
        <v>2095</v>
      </c>
      <c r="P43" s="27">
        <v>1859</v>
      </c>
      <c r="Q43" s="27">
        <v>1809</v>
      </c>
      <c r="R43" s="27">
        <v>0.97310381925766498</v>
      </c>
      <c r="U43" s="29" t="s">
        <v>2089</v>
      </c>
      <c r="V43" s="29" t="s">
        <v>2088</v>
      </c>
      <c r="W43" s="29">
        <v>2095</v>
      </c>
      <c r="X43" s="29">
        <v>1859</v>
      </c>
      <c r="Y43" s="29">
        <v>1809</v>
      </c>
      <c r="Z43" s="29">
        <v>0.97310381925766498</v>
      </c>
      <c r="AA43" s="29">
        <v>5763</v>
      </c>
      <c r="AC43" s="29" t="s">
        <v>2089</v>
      </c>
      <c r="AD43" s="29" t="s">
        <v>2088</v>
      </c>
      <c r="AE43" s="29">
        <v>2095</v>
      </c>
      <c r="AF43" s="29">
        <v>1859</v>
      </c>
      <c r="AG43" s="29">
        <v>1809</v>
      </c>
      <c r="AH43" s="29">
        <v>0.97310381925766498</v>
      </c>
    </row>
    <row r="44" spans="1:34" ht="28.5" customHeight="1">
      <c r="A44" s="41" t="s">
        <v>2090</v>
      </c>
      <c r="B44" s="46">
        <v>13366.46</v>
      </c>
      <c r="C44" s="46">
        <v>93975.52</v>
      </c>
      <c r="D44" s="47">
        <v>130411</v>
      </c>
      <c r="E44" s="44">
        <v>130411</v>
      </c>
      <c r="F44" s="44">
        <v>130411</v>
      </c>
      <c r="G44" s="44">
        <f t="shared" si="0"/>
        <v>0</v>
      </c>
      <c r="H44" s="45" t="s">
        <v>2091</v>
      </c>
      <c r="I44" s="45" t="s">
        <v>2090</v>
      </c>
      <c r="J44" s="44">
        <v>13366.46</v>
      </c>
      <c r="K44" s="44">
        <v>93975.52</v>
      </c>
      <c r="L44" s="44">
        <v>130411</v>
      </c>
      <c r="M44" s="27" t="s">
        <v>2091</v>
      </c>
      <c r="N44" s="27" t="s">
        <v>2090</v>
      </c>
      <c r="O44" s="27">
        <v>13366.46</v>
      </c>
      <c r="P44" s="27">
        <v>93975.52</v>
      </c>
      <c r="Q44" s="27">
        <v>130411</v>
      </c>
      <c r="R44" s="27">
        <v>1.3877124595852199</v>
      </c>
      <c r="U44" s="29" t="s">
        <v>2091</v>
      </c>
      <c r="V44" s="29" t="s">
        <v>2090</v>
      </c>
      <c r="W44" s="29">
        <v>13366.46</v>
      </c>
      <c r="X44" s="29">
        <v>93975.52</v>
      </c>
      <c r="Y44" s="29">
        <v>130411</v>
      </c>
      <c r="Z44" s="29">
        <v>1.3877124595852199</v>
      </c>
      <c r="AA44" s="29">
        <v>237752.98</v>
      </c>
      <c r="AC44" s="29" t="s">
        <v>2091</v>
      </c>
      <c r="AD44" s="29" t="s">
        <v>2090</v>
      </c>
      <c r="AE44" s="29">
        <v>13366.46</v>
      </c>
      <c r="AF44" s="29">
        <v>93975.52</v>
      </c>
      <c r="AG44" s="29">
        <v>130411</v>
      </c>
      <c r="AH44" s="29">
        <v>1.3877124595852199</v>
      </c>
    </row>
    <row r="45" spans="1:34" ht="28.5" customHeight="1">
      <c r="A45" s="41" t="s">
        <v>2092</v>
      </c>
      <c r="B45" s="46">
        <v>20843.14</v>
      </c>
      <c r="C45" s="46">
        <v>16736.3</v>
      </c>
      <c r="D45" s="47">
        <v>18055.009999999998</v>
      </c>
      <c r="E45" s="44">
        <v>18055.009999999998</v>
      </c>
      <c r="F45" s="44">
        <v>17115.009999999998</v>
      </c>
      <c r="G45" s="44">
        <f t="shared" si="0"/>
        <v>0</v>
      </c>
      <c r="H45" s="45" t="s">
        <v>2093</v>
      </c>
      <c r="I45" s="45" t="s">
        <v>2092</v>
      </c>
      <c r="J45" s="44">
        <v>20843.14</v>
      </c>
      <c r="K45" s="44">
        <v>16736.3</v>
      </c>
      <c r="L45" s="44">
        <v>18055.009999999998</v>
      </c>
      <c r="M45" s="27" t="s">
        <v>2093</v>
      </c>
      <c r="N45" s="27" t="s">
        <v>2092</v>
      </c>
      <c r="O45" s="27">
        <v>20843.14</v>
      </c>
      <c r="P45" s="27">
        <v>16736.3</v>
      </c>
      <c r="Q45" s="27">
        <v>18055.009999999998</v>
      </c>
      <c r="R45" s="27">
        <v>1.0787934011699101</v>
      </c>
      <c r="U45" s="29" t="s">
        <v>2093</v>
      </c>
      <c r="V45" s="29" t="s">
        <v>2092</v>
      </c>
      <c r="W45" s="29">
        <v>20843.14</v>
      </c>
      <c r="X45" s="29">
        <v>16736.3</v>
      </c>
      <c r="Y45" s="29">
        <v>17115.009999999998</v>
      </c>
      <c r="Z45" s="29">
        <v>1.02262805996546</v>
      </c>
      <c r="AA45" s="29">
        <v>54694.45</v>
      </c>
      <c r="AC45" s="29" t="s">
        <v>2093</v>
      </c>
      <c r="AD45" s="29" t="s">
        <v>2092</v>
      </c>
      <c r="AE45" s="29">
        <v>20843.14</v>
      </c>
      <c r="AF45" s="29">
        <v>16736.3</v>
      </c>
      <c r="AG45" s="29">
        <v>17115.009999999998</v>
      </c>
      <c r="AH45" s="29">
        <v>1.02262805996546</v>
      </c>
    </row>
    <row r="46" spans="1:34" ht="28.5" customHeight="1">
      <c r="A46" s="41" t="s">
        <v>2094</v>
      </c>
      <c r="B46" s="46">
        <v>2207</v>
      </c>
      <c r="C46" s="46">
        <v>2196.0500000000002</v>
      </c>
      <c r="D46" s="47">
        <v>2258.1</v>
      </c>
      <c r="E46" s="44">
        <v>2258.1</v>
      </c>
      <c r="F46" s="44">
        <v>2258.1</v>
      </c>
      <c r="G46" s="44">
        <f t="shared" si="0"/>
        <v>0</v>
      </c>
      <c r="H46" s="45" t="s">
        <v>2095</v>
      </c>
      <c r="I46" s="45" t="s">
        <v>2094</v>
      </c>
      <c r="J46" s="44">
        <v>2207</v>
      </c>
      <c r="K46" s="44">
        <v>2196.0500000000002</v>
      </c>
      <c r="L46" s="44">
        <v>2258.1</v>
      </c>
      <c r="M46" s="27" t="s">
        <v>2095</v>
      </c>
      <c r="N46" s="27" t="s">
        <v>2094</v>
      </c>
      <c r="O46" s="27">
        <v>2207</v>
      </c>
      <c r="P46" s="27">
        <v>2196.0500000000002</v>
      </c>
      <c r="Q46" s="27">
        <v>2258.1</v>
      </c>
      <c r="R46" s="27">
        <v>1.0282552765192099</v>
      </c>
      <c r="U46" s="29" t="s">
        <v>2095</v>
      </c>
      <c r="V46" s="29" t="s">
        <v>2094</v>
      </c>
      <c r="W46" s="29">
        <v>2207</v>
      </c>
      <c r="X46" s="29">
        <v>2196.0500000000002</v>
      </c>
      <c r="Y46" s="29">
        <v>2258.1</v>
      </c>
      <c r="Z46" s="29">
        <v>1.0282552765192099</v>
      </c>
      <c r="AA46" s="29">
        <v>6661.15</v>
      </c>
      <c r="AC46" s="29" t="s">
        <v>2095</v>
      </c>
      <c r="AD46" s="29" t="s">
        <v>2094</v>
      </c>
      <c r="AE46" s="29">
        <v>2207</v>
      </c>
      <c r="AF46" s="29">
        <v>2196.0500000000002</v>
      </c>
      <c r="AG46" s="29">
        <v>2258.1</v>
      </c>
      <c r="AH46" s="29">
        <v>1.0282552765192099</v>
      </c>
    </row>
    <row r="47" spans="1:34" ht="28.5" customHeight="1">
      <c r="A47" s="41" t="s">
        <v>2096</v>
      </c>
      <c r="B47" s="46">
        <v>5448.48</v>
      </c>
      <c r="C47" s="46">
        <v>8364.92</v>
      </c>
      <c r="D47" s="47">
        <v>300</v>
      </c>
      <c r="E47" s="44">
        <v>300</v>
      </c>
      <c r="F47" s="44">
        <v>300</v>
      </c>
      <c r="G47" s="44">
        <f t="shared" si="0"/>
        <v>0</v>
      </c>
      <c r="H47" s="45" t="s">
        <v>2097</v>
      </c>
      <c r="I47" s="45" t="s">
        <v>2096</v>
      </c>
      <c r="J47" s="44">
        <v>5448.48</v>
      </c>
      <c r="K47" s="44">
        <v>8364.92</v>
      </c>
      <c r="L47" s="44">
        <v>300</v>
      </c>
      <c r="M47" s="27" t="s">
        <v>2097</v>
      </c>
      <c r="N47" s="27" t="s">
        <v>2096</v>
      </c>
      <c r="O47" s="27">
        <v>5448.48</v>
      </c>
      <c r="P47" s="27">
        <v>8364.92</v>
      </c>
      <c r="Q47" s="27">
        <v>300</v>
      </c>
      <c r="R47" s="27">
        <v>3.5864060863702203E-2</v>
      </c>
      <c r="U47" s="29" t="s">
        <v>2097</v>
      </c>
      <c r="V47" s="29" t="s">
        <v>2096</v>
      </c>
      <c r="W47" s="29">
        <v>5448.48</v>
      </c>
      <c r="X47" s="29">
        <v>8364.92</v>
      </c>
      <c r="Y47" s="29">
        <v>300</v>
      </c>
      <c r="Z47" s="29">
        <v>3.5864060863702203E-2</v>
      </c>
      <c r="AA47" s="29">
        <v>14113.4</v>
      </c>
      <c r="AC47" s="29" t="s">
        <v>2097</v>
      </c>
      <c r="AD47" s="29" t="s">
        <v>2096</v>
      </c>
      <c r="AE47" s="29">
        <v>5448.48</v>
      </c>
      <c r="AF47" s="29">
        <v>8364.92</v>
      </c>
      <c r="AG47" s="29">
        <v>300</v>
      </c>
      <c r="AH47" s="29">
        <v>3.5864060863702203E-2</v>
      </c>
    </row>
    <row r="48" spans="1:34" ht="28.5" customHeight="1">
      <c r="A48" s="41" t="s">
        <v>2098</v>
      </c>
      <c r="B48" s="46">
        <v>3233.13</v>
      </c>
      <c r="C48" s="46">
        <v>2796.58</v>
      </c>
      <c r="D48" s="47">
        <v>3481.4</v>
      </c>
      <c r="E48" s="44">
        <v>3471.4</v>
      </c>
      <c r="F48" s="44">
        <v>2531.4</v>
      </c>
      <c r="G48" s="44">
        <f t="shared" si="0"/>
        <v>10</v>
      </c>
      <c r="H48" s="45" t="s">
        <v>2099</v>
      </c>
      <c r="I48" s="45" t="s">
        <v>2098</v>
      </c>
      <c r="J48" s="44">
        <v>3233.13</v>
      </c>
      <c r="K48" s="44">
        <v>2796.58</v>
      </c>
      <c r="L48" s="44">
        <v>3481.4</v>
      </c>
      <c r="M48" s="27" t="s">
        <v>2099</v>
      </c>
      <c r="N48" s="27" t="s">
        <v>2098</v>
      </c>
      <c r="O48" s="27">
        <v>3233.13</v>
      </c>
      <c r="P48" s="27">
        <v>2796.58</v>
      </c>
      <c r="Q48" s="27">
        <v>3471.4</v>
      </c>
      <c r="R48" s="27">
        <v>1.2413018758626599</v>
      </c>
      <c r="U48" s="29" t="s">
        <v>2099</v>
      </c>
      <c r="V48" s="29" t="s">
        <v>2098</v>
      </c>
      <c r="W48" s="29">
        <v>3233.13</v>
      </c>
      <c r="X48" s="29">
        <v>2796.58</v>
      </c>
      <c r="Y48" s="29">
        <v>2531.4</v>
      </c>
      <c r="Z48" s="29">
        <v>0.90517703766743696</v>
      </c>
      <c r="AA48" s="29">
        <v>8561.11</v>
      </c>
      <c r="AC48" s="29" t="s">
        <v>2099</v>
      </c>
      <c r="AD48" s="29" t="s">
        <v>2098</v>
      </c>
      <c r="AE48" s="29">
        <v>3233.13</v>
      </c>
      <c r="AF48" s="29">
        <v>2796.58</v>
      </c>
      <c r="AG48" s="29">
        <v>2531.4</v>
      </c>
      <c r="AH48" s="29">
        <v>0.90517703766743696</v>
      </c>
    </row>
    <row r="49" spans="1:34" ht="28.5" customHeight="1">
      <c r="A49" s="41" t="s">
        <v>2100</v>
      </c>
      <c r="B49" s="46">
        <v>408.68</v>
      </c>
      <c r="C49" s="46">
        <v>218</v>
      </c>
      <c r="D49" s="47">
        <v>0</v>
      </c>
      <c r="E49" s="44">
        <v>0</v>
      </c>
      <c r="F49" s="44">
        <v>218</v>
      </c>
      <c r="G49" s="44">
        <f t="shared" si="0"/>
        <v>0</v>
      </c>
      <c r="H49" s="45"/>
      <c r="I49" s="45"/>
      <c r="J49" s="44"/>
      <c r="K49" s="44"/>
      <c r="L49" s="44"/>
      <c r="M49" s="27" t="s">
        <v>2101</v>
      </c>
      <c r="N49" s="27" t="s">
        <v>401</v>
      </c>
      <c r="O49" s="27">
        <v>44101</v>
      </c>
      <c r="P49" s="27">
        <v>42213.75</v>
      </c>
      <c r="Q49" s="27">
        <v>393160.08</v>
      </c>
      <c r="R49" s="27">
        <v>9.3135549435906508</v>
      </c>
      <c r="U49" s="29" t="s">
        <v>2102</v>
      </c>
      <c r="V49" s="29" t="s">
        <v>2100</v>
      </c>
      <c r="W49" s="29">
        <v>408.68</v>
      </c>
      <c r="X49" s="29">
        <v>218</v>
      </c>
      <c r="Y49" s="29">
        <v>218</v>
      </c>
      <c r="Z49" s="29">
        <v>1</v>
      </c>
      <c r="AA49" s="29">
        <v>844.68</v>
      </c>
      <c r="AC49" s="29" t="s">
        <v>2102</v>
      </c>
      <c r="AD49" s="29" t="s">
        <v>2100</v>
      </c>
      <c r="AE49" s="29">
        <v>408.68</v>
      </c>
      <c r="AF49" s="29">
        <v>218</v>
      </c>
      <c r="AG49" s="29">
        <v>218</v>
      </c>
      <c r="AH49" s="29">
        <v>1</v>
      </c>
    </row>
    <row r="50" spans="1:34" ht="28.5" customHeight="1">
      <c r="A50" s="49" t="s">
        <v>2103</v>
      </c>
      <c r="B50" s="51">
        <v>408.68</v>
      </c>
      <c r="C50" s="51">
        <v>218</v>
      </c>
      <c r="D50" s="52">
        <v>0</v>
      </c>
      <c r="E50" s="44">
        <v>0</v>
      </c>
      <c r="F50" s="44">
        <v>218</v>
      </c>
      <c r="G50" s="44">
        <f t="shared" si="0"/>
        <v>0</v>
      </c>
      <c r="H50" s="45"/>
      <c r="I50" s="45"/>
      <c r="J50" s="44"/>
      <c r="K50" s="44"/>
      <c r="L50" s="44"/>
      <c r="M50" s="27" t="s">
        <v>2104</v>
      </c>
      <c r="U50" s="29" t="s">
        <v>2105</v>
      </c>
      <c r="V50" s="29" t="s">
        <v>2106</v>
      </c>
      <c r="W50" s="29">
        <v>408.68</v>
      </c>
      <c r="X50" s="29">
        <v>218</v>
      </c>
      <c r="Y50" s="29">
        <v>218</v>
      </c>
      <c r="Z50" s="29">
        <v>1</v>
      </c>
      <c r="AA50" s="29">
        <v>844.68</v>
      </c>
      <c r="AC50" s="29" t="s">
        <v>2105</v>
      </c>
      <c r="AD50" s="29" t="s">
        <v>2106</v>
      </c>
      <c r="AE50" s="29">
        <v>408.68</v>
      </c>
      <c r="AF50" s="29">
        <v>218</v>
      </c>
      <c r="AG50" s="29">
        <v>218</v>
      </c>
      <c r="AH50" s="29">
        <v>1</v>
      </c>
    </row>
    <row r="51" spans="1:34" ht="28.5" customHeight="1">
      <c r="A51" s="41" t="s">
        <v>401</v>
      </c>
      <c r="B51" s="42">
        <v>44101</v>
      </c>
      <c r="C51" s="42">
        <v>42213.75</v>
      </c>
      <c r="D51" s="43">
        <v>393160.08</v>
      </c>
      <c r="E51" s="44">
        <v>393160.08</v>
      </c>
      <c r="F51" s="44">
        <v>370094.08000000002</v>
      </c>
      <c r="G51" s="44">
        <f t="shared" si="0"/>
        <v>0</v>
      </c>
      <c r="H51" s="45" t="s">
        <v>2101</v>
      </c>
      <c r="I51" s="45" t="s">
        <v>401</v>
      </c>
      <c r="J51" s="44">
        <v>44101</v>
      </c>
      <c r="K51" s="44">
        <v>42213.75</v>
      </c>
      <c r="L51" s="44">
        <v>393160.08</v>
      </c>
      <c r="M51" s="27" t="s">
        <v>2107</v>
      </c>
      <c r="U51" s="29" t="s">
        <v>2101</v>
      </c>
      <c r="V51" s="29" t="s">
        <v>401</v>
      </c>
      <c r="W51" s="29">
        <v>44101</v>
      </c>
      <c r="X51" s="29">
        <v>42213.75</v>
      </c>
      <c r="Y51" s="29">
        <v>393094.08</v>
      </c>
      <c r="Z51" s="29">
        <v>9.3119914719729895</v>
      </c>
      <c r="AA51" s="29">
        <v>479408.83</v>
      </c>
      <c r="AC51" s="29" t="s">
        <v>2101</v>
      </c>
      <c r="AD51" s="29" t="s">
        <v>401</v>
      </c>
      <c r="AE51" s="29">
        <v>44101</v>
      </c>
      <c r="AF51" s="29">
        <v>42213.75</v>
      </c>
      <c r="AG51" s="29">
        <v>370094.08000000002</v>
      </c>
      <c r="AH51" s="29">
        <v>8.7671453021823496</v>
      </c>
    </row>
    <row r="52" spans="1:34" ht="28.5" customHeight="1">
      <c r="A52" s="41" t="s">
        <v>2108</v>
      </c>
      <c r="B52" s="46">
        <v>309562.49</v>
      </c>
      <c r="C52" s="46">
        <v>406789.34</v>
      </c>
      <c r="D52" s="47">
        <f>'表20（原18）'!C14</f>
        <v>2881</v>
      </c>
      <c r="E52" s="44">
        <v>526091.78295999998</v>
      </c>
      <c r="F52" s="44">
        <v>526091.78295999998</v>
      </c>
      <c r="G52" s="44">
        <f t="shared" si="0"/>
        <v>-523210.78295999998</v>
      </c>
      <c r="H52" s="45" t="s">
        <v>2104</v>
      </c>
      <c r="I52" s="45" t="s">
        <v>2108</v>
      </c>
      <c r="J52" s="44">
        <v>309562.49</v>
      </c>
      <c r="K52" s="44">
        <v>406789.34</v>
      </c>
      <c r="L52" s="44">
        <v>526091.78295999998</v>
      </c>
      <c r="M52" s="27" t="s">
        <v>2109</v>
      </c>
      <c r="N52" s="27" t="s">
        <v>2108</v>
      </c>
      <c r="O52" s="27">
        <v>309562.49</v>
      </c>
      <c r="P52" s="27">
        <v>406789.34</v>
      </c>
      <c r="Q52" s="27">
        <v>526091.78295999998</v>
      </c>
      <c r="R52" s="27">
        <v>1.2932781939664399</v>
      </c>
      <c r="U52" s="29" t="s">
        <v>2104</v>
      </c>
      <c r="V52" s="29" t="s">
        <v>2108</v>
      </c>
      <c r="W52" s="29">
        <v>309562.49</v>
      </c>
      <c r="X52" s="29">
        <v>406789.34</v>
      </c>
      <c r="Y52" s="29">
        <v>526091.78295999998</v>
      </c>
      <c r="Z52" s="29">
        <v>1.2932781939664399</v>
      </c>
      <c r="AA52" s="29">
        <v>1242443.6129600001</v>
      </c>
      <c r="AC52" s="29" t="s">
        <v>2104</v>
      </c>
      <c r="AD52" s="29" t="s">
        <v>2108</v>
      </c>
      <c r="AE52" s="29">
        <v>309562.49</v>
      </c>
      <c r="AF52" s="29">
        <v>406789.34</v>
      </c>
      <c r="AG52" s="29">
        <v>557116.22296000004</v>
      </c>
      <c r="AH52" s="29">
        <v>1.36954479426624</v>
      </c>
    </row>
    <row r="53" spans="1:34" ht="28.5" customHeight="1">
      <c r="A53" s="41" t="s">
        <v>2110</v>
      </c>
      <c r="B53" s="46"/>
      <c r="C53" s="46">
        <v>220485.72</v>
      </c>
      <c r="D53" s="47">
        <v>195514.28</v>
      </c>
      <c r="E53" s="44">
        <v>195514.28</v>
      </c>
      <c r="F53" s="44">
        <v>204697.72</v>
      </c>
      <c r="G53" s="44">
        <f t="shared" si="0"/>
        <v>0</v>
      </c>
      <c r="H53" s="45" t="s">
        <v>2107</v>
      </c>
      <c r="I53" s="45" t="s">
        <v>2110</v>
      </c>
      <c r="J53" s="44"/>
      <c r="K53" s="44">
        <v>220485.72</v>
      </c>
      <c r="L53" s="44">
        <v>195514.28</v>
      </c>
      <c r="M53" s="27" t="s">
        <v>2111</v>
      </c>
      <c r="N53" s="27" t="s">
        <v>2110</v>
      </c>
      <c r="P53" s="27">
        <v>220485.72</v>
      </c>
      <c r="Q53" s="27">
        <v>195514.28</v>
      </c>
      <c r="R53" s="27">
        <v>0.886743504295879</v>
      </c>
      <c r="U53" s="29" t="s">
        <v>2107</v>
      </c>
      <c r="V53" s="29" t="s">
        <v>2110</v>
      </c>
      <c r="W53" s="29"/>
      <c r="X53" s="29">
        <v>220485.72</v>
      </c>
      <c r="Y53" s="29">
        <v>196673.28</v>
      </c>
      <c r="Z53" s="29">
        <v>0.89200008054943403</v>
      </c>
      <c r="AA53" s="29">
        <v>417159</v>
      </c>
      <c r="AC53" s="29" t="s">
        <v>2107</v>
      </c>
      <c r="AD53" s="29" t="s">
        <v>2110</v>
      </c>
      <c r="AF53" s="29">
        <v>220485.72</v>
      </c>
      <c r="AG53" s="29">
        <v>204697.72</v>
      </c>
      <c r="AH53" s="29">
        <v>0.92839445565907897</v>
      </c>
    </row>
    <row r="54" spans="1:34" ht="28.5" customHeight="1">
      <c r="A54" s="41" t="s">
        <v>2112</v>
      </c>
      <c r="B54" s="46"/>
      <c r="C54" s="46">
        <v>8356.5499999999993</v>
      </c>
      <c r="D54" s="47">
        <v>14377.5</v>
      </c>
      <c r="E54" s="44">
        <v>5638.16</v>
      </c>
      <c r="F54" s="44">
        <v>5638.16</v>
      </c>
      <c r="G54" s="44">
        <f t="shared" si="0"/>
        <v>8739.34</v>
      </c>
      <c r="H54" s="45" t="s">
        <v>2109</v>
      </c>
      <c r="I54" s="45" t="s">
        <v>2112</v>
      </c>
      <c r="J54" s="44"/>
      <c r="K54" s="44">
        <v>8356.5499999999993</v>
      </c>
      <c r="L54" s="44">
        <v>14377.5</v>
      </c>
      <c r="M54" s="27" t="s">
        <v>2113</v>
      </c>
      <c r="N54" s="27" t="s">
        <v>2112</v>
      </c>
      <c r="P54" s="27">
        <v>8356.5499999999993</v>
      </c>
      <c r="Q54" s="27">
        <v>5638.16</v>
      </c>
      <c r="R54" s="27">
        <v>0.67469948722858097</v>
      </c>
      <c r="U54" s="29" t="s">
        <v>2109</v>
      </c>
      <c r="V54" s="29" t="s">
        <v>2112</v>
      </c>
      <c r="W54" s="29"/>
      <c r="X54" s="29">
        <v>8356.5499999999993</v>
      </c>
      <c r="Y54" s="29">
        <v>5638.16</v>
      </c>
      <c r="Z54" s="29">
        <v>0.67469948722858097</v>
      </c>
      <c r="AA54" s="29">
        <v>13994.71</v>
      </c>
      <c r="AC54" s="29" t="s">
        <v>2109</v>
      </c>
      <c r="AD54" s="29" t="s">
        <v>2112</v>
      </c>
      <c r="AF54" s="29">
        <v>8356.5499999999993</v>
      </c>
      <c r="AG54" s="29">
        <v>5638.16</v>
      </c>
      <c r="AH54" s="29">
        <v>0.67469948722858097</v>
      </c>
    </row>
    <row r="55" spans="1:34" ht="28.5" customHeight="1">
      <c r="A55" s="41" t="s">
        <v>2114</v>
      </c>
      <c r="B55" s="46"/>
      <c r="C55" s="46">
        <v>3060.09</v>
      </c>
      <c r="D55" s="47">
        <v>2675.4</v>
      </c>
      <c r="E55" s="44">
        <v>365</v>
      </c>
      <c r="F55" s="44">
        <v>365</v>
      </c>
      <c r="G55" s="44">
        <f t="shared" si="0"/>
        <v>2310.4</v>
      </c>
      <c r="H55" s="45" t="s">
        <v>2111</v>
      </c>
      <c r="I55" s="45" t="s">
        <v>2114</v>
      </c>
      <c r="J55" s="44"/>
      <c r="K55" s="44">
        <v>3060.09</v>
      </c>
      <c r="L55" s="44">
        <v>2675.4</v>
      </c>
      <c r="M55" s="27" t="s">
        <v>2115</v>
      </c>
      <c r="N55" s="27" t="s">
        <v>2114</v>
      </c>
      <c r="P55" s="27">
        <v>3060.09</v>
      </c>
      <c r="Q55" s="27">
        <v>365</v>
      </c>
      <c r="R55" s="27">
        <v>0.119277537588764</v>
      </c>
      <c r="U55" s="29" t="s">
        <v>2111</v>
      </c>
      <c r="V55" s="29" t="s">
        <v>2114</v>
      </c>
      <c r="W55" s="29"/>
      <c r="X55" s="29">
        <v>3060.09</v>
      </c>
      <c r="Y55" s="29">
        <v>365</v>
      </c>
      <c r="Z55" s="29">
        <v>0.119277537588764</v>
      </c>
      <c r="AA55" s="29">
        <v>3425.09</v>
      </c>
      <c r="AC55" s="29" t="s">
        <v>2111</v>
      </c>
      <c r="AD55" s="29" t="s">
        <v>2114</v>
      </c>
      <c r="AF55" s="29">
        <v>3060.09</v>
      </c>
      <c r="AG55" s="29">
        <v>365</v>
      </c>
      <c r="AH55" s="29">
        <v>0.119277537588764</v>
      </c>
    </row>
    <row r="56" spans="1:34" ht="28.5" customHeight="1">
      <c r="A56" s="41" t="s">
        <v>2116</v>
      </c>
      <c r="B56" s="46"/>
      <c r="C56" s="46">
        <v>1335.63</v>
      </c>
      <c r="D56" s="47">
        <v>1665.88</v>
      </c>
      <c r="E56" s="44"/>
      <c r="F56" s="44"/>
      <c r="G56" s="44"/>
      <c r="H56" s="45" t="s">
        <v>2117</v>
      </c>
      <c r="I56" s="45" t="s">
        <v>2116</v>
      </c>
      <c r="J56" s="44"/>
      <c r="K56" s="44">
        <v>1335.63</v>
      </c>
      <c r="L56" s="44">
        <v>1665.88</v>
      </c>
      <c r="M56" s="27" t="s">
        <v>2118</v>
      </c>
      <c r="N56" s="27" t="s">
        <v>2119</v>
      </c>
      <c r="P56" s="27">
        <v>146.69999999999999</v>
      </c>
      <c r="Q56" s="27">
        <v>47</v>
      </c>
      <c r="R56" s="27">
        <v>0.32038173142467602</v>
      </c>
      <c r="U56" s="29" t="s">
        <v>2113</v>
      </c>
      <c r="V56" s="29" t="s">
        <v>2119</v>
      </c>
      <c r="W56" s="29"/>
      <c r="X56" s="29">
        <v>146.69999999999999</v>
      </c>
      <c r="Y56" s="29">
        <v>47</v>
      </c>
      <c r="Z56" s="29">
        <v>0.32038173142467602</v>
      </c>
      <c r="AA56" s="29">
        <v>193.7</v>
      </c>
      <c r="AC56" s="29" t="s">
        <v>2113</v>
      </c>
      <c r="AD56" s="29" t="s">
        <v>2119</v>
      </c>
      <c r="AF56" s="29">
        <v>146.69999999999999</v>
      </c>
      <c r="AG56" s="29">
        <v>47</v>
      </c>
      <c r="AH56" s="29">
        <v>0.32038173142467602</v>
      </c>
    </row>
    <row r="57" spans="1:34" ht="28.5" customHeight="1">
      <c r="A57" s="41" t="s">
        <v>2120</v>
      </c>
      <c r="B57" s="46"/>
      <c r="C57" s="46">
        <v>5984.86</v>
      </c>
      <c r="D57" s="47">
        <v>5975.37</v>
      </c>
      <c r="E57" s="44"/>
      <c r="F57" s="44"/>
      <c r="G57" s="44"/>
      <c r="H57" s="45" t="s">
        <v>2121</v>
      </c>
      <c r="I57" s="45" t="s">
        <v>2120</v>
      </c>
      <c r="J57" s="44"/>
      <c r="K57" s="44">
        <v>5984.86</v>
      </c>
      <c r="L57" s="44">
        <v>5975.37</v>
      </c>
      <c r="M57" s="27" t="s">
        <v>2122</v>
      </c>
      <c r="N57" s="27" t="s">
        <v>2123</v>
      </c>
      <c r="P57" s="27">
        <v>2889.39</v>
      </c>
      <c r="Q57" s="27">
        <v>3997</v>
      </c>
      <c r="R57" s="27">
        <v>1.38333696731836</v>
      </c>
      <c r="U57" s="29" t="s">
        <v>2115</v>
      </c>
      <c r="V57" s="29" t="s">
        <v>2123</v>
      </c>
      <c r="W57" s="29"/>
      <c r="X57" s="29">
        <v>2889.39</v>
      </c>
      <c r="Y57" s="29">
        <v>3538</v>
      </c>
      <c r="Z57" s="29">
        <v>1.22447990752373</v>
      </c>
      <c r="AA57" s="29">
        <v>6427.39</v>
      </c>
      <c r="AC57" s="29" t="s">
        <v>2115</v>
      </c>
      <c r="AD57" s="29" t="s">
        <v>2123</v>
      </c>
      <c r="AF57" s="29">
        <v>2889.39</v>
      </c>
      <c r="AG57" s="29">
        <v>3538</v>
      </c>
      <c r="AH57" s="29">
        <v>1.22447990752373</v>
      </c>
    </row>
    <row r="58" spans="1:34" ht="28.5" customHeight="1">
      <c r="A58" s="41" t="s">
        <v>2124</v>
      </c>
      <c r="B58" s="46"/>
      <c r="C58" s="46">
        <v>1160.81</v>
      </c>
      <c r="D58" s="47">
        <v>1381.89</v>
      </c>
      <c r="E58" s="44"/>
      <c r="F58" s="44"/>
      <c r="G58" s="44"/>
      <c r="H58" s="45" t="s">
        <v>2125</v>
      </c>
      <c r="I58" s="45" t="s">
        <v>2124</v>
      </c>
      <c r="J58" s="44"/>
      <c r="K58" s="44">
        <v>1160.81</v>
      </c>
      <c r="L58" s="44">
        <v>1381.89</v>
      </c>
      <c r="M58" s="27" t="s">
        <v>2126</v>
      </c>
      <c r="N58" s="27" t="s">
        <v>2127</v>
      </c>
      <c r="P58" s="27">
        <v>181709.97</v>
      </c>
      <c r="Q58" s="27">
        <v>150331.57999999999</v>
      </c>
      <c r="R58" s="27">
        <v>0.82731607957450004</v>
      </c>
      <c r="U58" s="29" t="s">
        <v>2118</v>
      </c>
      <c r="V58" s="29" t="s">
        <v>2127</v>
      </c>
      <c r="W58" s="29"/>
      <c r="X58" s="29">
        <v>181709.97</v>
      </c>
      <c r="Y58" s="29">
        <v>151949.57999999999</v>
      </c>
      <c r="Z58" s="29">
        <v>0.83622037910192804</v>
      </c>
      <c r="AA58" s="29">
        <v>333659.55</v>
      </c>
      <c r="AC58" s="29" t="s">
        <v>2118</v>
      </c>
      <c r="AD58" s="29" t="s">
        <v>2127</v>
      </c>
      <c r="AF58" s="29">
        <v>181709.97</v>
      </c>
      <c r="AG58" s="29">
        <v>151949.57999999999</v>
      </c>
      <c r="AH58" s="29">
        <v>0.83622037910192804</v>
      </c>
    </row>
    <row r="59" spans="1:34" ht="28.5" customHeight="1">
      <c r="A59" s="41" t="s">
        <v>2119</v>
      </c>
      <c r="B59" s="46"/>
      <c r="C59" s="46">
        <v>146.69999999999999</v>
      </c>
      <c r="D59" s="47">
        <v>121.99</v>
      </c>
      <c r="E59" s="44">
        <v>47</v>
      </c>
      <c r="F59" s="44">
        <v>47</v>
      </c>
      <c r="G59" s="44">
        <f>D59-E59</f>
        <v>74.989999999999995</v>
      </c>
      <c r="H59" s="45" t="s">
        <v>2113</v>
      </c>
      <c r="I59" s="45" t="s">
        <v>2119</v>
      </c>
      <c r="J59" s="44"/>
      <c r="K59" s="44">
        <v>146.69999999999999</v>
      </c>
      <c r="L59" s="44">
        <v>121.99</v>
      </c>
      <c r="M59" s="27" t="s">
        <v>2128</v>
      </c>
      <c r="N59" s="27" t="s">
        <v>2129</v>
      </c>
      <c r="P59" s="27">
        <v>21768.19</v>
      </c>
      <c r="Q59" s="27">
        <v>38432.18</v>
      </c>
      <c r="R59" s="27">
        <v>1.7655202384764199</v>
      </c>
      <c r="U59" s="29" t="s">
        <v>2122</v>
      </c>
      <c r="V59" s="29" t="s">
        <v>2129</v>
      </c>
      <c r="W59" s="29"/>
      <c r="X59" s="29">
        <v>21768.19</v>
      </c>
      <c r="Y59" s="29">
        <v>37273.18</v>
      </c>
      <c r="Z59" s="29">
        <v>1.7122774102945599</v>
      </c>
      <c r="AA59" s="29">
        <v>59041.37</v>
      </c>
      <c r="AC59" s="29" t="s">
        <v>2122</v>
      </c>
      <c r="AD59" s="29" t="s">
        <v>2129</v>
      </c>
      <c r="AF59" s="29">
        <v>21768.19</v>
      </c>
      <c r="AG59" s="29">
        <v>37273.18</v>
      </c>
      <c r="AH59" s="29">
        <v>1.7122774102945599</v>
      </c>
    </row>
    <row r="60" spans="1:34" ht="28.5" customHeight="1">
      <c r="A60" s="41" t="s">
        <v>2123</v>
      </c>
      <c r="B60" s="46"/>
      <c r="C60" s="46">
        <v>2889.39</v>
      </c>
      <c r="D60" s="47">
        <v>4041.62</v>
      </c>
      <c r="E60" s="44">
        <v>3997</v>
      </c>
      <c r="F60" s="44">
        <v>3538</v>
      </c>
      <c r="G60" s="44">
        <f>D60-E60</f>
        <v>44.619999999999891</v>
      </c>
      <c r="H60" s="45" t="s">
        <v>2115</v>
      </c>
      <c r="I60" s="45" t="s">
        <v>2123</v>
      </c>
      <c r="J60" s="44"/>
      <c r="K60" s="44">
        <v>2889.39</v>
      </c>
      <c r="L60" s="44">
        <v>4041.62</v>
      </c>
      <c r="M60" s="27" t="s">
        <v>2130</v>
      </c>
      <c r="N60" s="27" t="s">
        <v>2131</v>
      </c>
      <c r="P60" s="27">
        <v>10852.52</v>
      </c>
      <c r="Q60" s="27">
        <v>10616</v>
      </c>
      <c r="R60" s="27">
        <v>0.97820598349507804</v>
      </c>
      <c r="U60" s="29" t="s">
        <v>2126</v>
      </c>
      <c r="V60" s="29" t="s">
        <v>2131</v>
      </c>
      <c r="W60" s="29"/>
      <c r="X60" s="29">
        <v>10852.52</v>
      </c>
      <c r="Y60" s="29">
        <v>11075</v>
      </c>
      <c r="Z60" s="29">
        <v>1.02050030776262</v>
      </c>
      <c r="AA60" s="29">
        <v>21927.52</v>
      </c>
      <c r="AC60" s="29" t="s">
        <v>2126</v>
      </c>
      <c r="AD60" s="29" t="s">
        <v>2131</v>
      </c>
      <c r="AF60" s="29">
        <v>10852.52</v>
      </c>
      <c r="AG60" s="29">
        <v>11075</v>
      </c>
      <c r="AH60" s="29">
        <v>1.02050030776262</v>
      </c>
    </row>
    <row r="61" spans="1:34" ht="28.5" customHeight="1">
      <c r="A61" s="41" t="s">
        <v>2132</v>
      </c>
      <c r="B61" s="46"/>
      <c r="C61" s="46">
        <v>328.7</v>
      </c>
      <c r="D61" s="47">
        <v>200</v>
      </c>
      <c r="E61" s="44"/>
      <c r="F61" s="44"/>
      <c r="G61" s="44"/>
      <c r="H61" s="45" t="s">
        <v>2133</v>
      </c>
      <c r="I61" s="45" t="s">
        <v>2132</v>
      </c>
      <c r="J61" s="44"/>
      <c r="K61" s="44">
        <v>328.7</v>
      </c>
      <c r="L61" s="44">
        <v>200</v>
      </c>
      <c r="M61" s="27" t="s">
        <v>2134</v>
      </c>
      <c r="N61" s="27" t="s">
        <v>2135</v>
      </c>
      <c r="P61" s="27">
        <v>6687.69</v>
      </c>
      <c r="Q61" s="27">
        <v>2384</v>
      </c>
      <c r="R61" s="27">
        <v>0.35647585339631499</v>
      </c>
      <c r="U61" s="29" t="s">
        <v>2128</v>
      </c>
      <c r="V61" s="29" t="s">
        <v>2135</v>
      </c>
      <c r="W61" s="29"/>
      <c r="X61" s="29">
        <v>6687.69</v>
      </c>
      <c r="Y61" s="29">
        <v>2384</v>
      </c>
      <c r="Z61" s="29">
        <v>0.35647585339631499</v>
      </c>
      <c r="AA61" s="29">
        <v>9071.69</v>
      </c>
      <c r="AC61" s="29" t="s">
        <v>2128</v>
      </c>
      <c r="AD61" s="29" t="s">
        <v>2135</v>
      </c>
      <c r="AF61" s="29">
        <v>6687.69</v>
      </c>
      <c r="AG61" s="29">
        <v>2384</v>
      </c>
      <c r="AH61" s="29">
        <v>0.35647585339631499</v>
      </c>
    </row>
    <row r="62" spans="1:34" ht="28.5" customHeight="1">
      <c r="A62" s="41" t="s">
        <v>2127</v>
      </c>
      <c r="B62" s="46"/>
      <c r="C62" s="46">
        <v>181709.97</v>
      </c>
      <c r="D62" s="47">
        <v>150279.19</v>
      </c>
      <c r="E62" s="44">
        <v>150331.57999999999</v>
      </c>
      <c r="F62" s="44">
        <v>151949.57999999999</v>
      </c>
      <c r="G62" s="44">
        <f t="shared" ref="G62:G67" si="1">D62-E62</f>
        <v>-52.389999999984866</v>
      </c>
      <c r="H62" s="45" t="s">
        <v>2118</v>
      </c>
      <c r="I62" s="45" t="s">
        <v>2127</v>
      </c>
      <c r="J62" s="44"/>
      <c r="K62" s="44">
        <v>181709.97</v>
      </c>
      <c r="L62" s="44">
        <v>150279.19</v>
      </c>
      <c r="M62" s="27" t="s">
        <v>2136</v>
      </c>
      <c r="N62" s="27" t="s">
        <v>2137</v>
      </c>
      <c r="P62" s="27">
        <v>3543.82</v>
      </c>
      <c r="Q62" s="27">
        <v>21500.89</v>
      </c>
      <c r="R62" s="27">
        <v>6.0671507017850796</v>
      </c>
      <c r="U62" s="29" t="s">
        <v>2130</v>
      </c>
      <c r="V62" s="29" t="s">
        <v>2137</v>
      </c>
      <c r="W62" s="29"/>
      <c r="X62" s="29">
        <v>3543.82</v>
      </c>
      <c r="Y62" s="29">
        <v>19882.89</v>
      </c>
      <c r="Z62" s="29">
        <v>5.61058123719602</v>
      </c>
      <c r="AA62" s="29">
        <v>23426.71</v>
      </c>
      <c r="AC62" s="29" t="s">
        <v>2130</v>
      </c>
      <c r="AD62" s="29" t="s">
        <v>2137</v>
      </c>
      <c r="AF62" s="29">
        <v>3543.82</v>
      </c>
      <c r="AG62" s="29">
        <v>19882.89</v>
      </c>
      <c r="AH62" s="29">
        <v>5.61058123719602</v>
      </c>
    </row>
    <row r="63" spans="1:34" ht="28.5" customHeight="1">
      <c r="A63" s="41" t="s">
        <v>2129</v>
      </c>
      <c r="B63" s="46"/>
      <c r="C63" s="46">
        <v>21768.19</v>
      </c>
      <c r="D63" s="47">
        <v>38432.18</v>
      </c>
      <c r="E63" s="44">
        <v>38432.18</v>
      </c>
      <c r="F63" s="44">
        <v>37273.18</v>
      </c>
      <c r="G63" s="44">
        <f t="shared" si="1"/>
        <v>0</v>
      </c>
      <c r="H63" s="45" t="s">
        <v>2122</v>
      </c>
      <c r="I63" s="45" t="s">
        <v>2129</v>
      </c>
      <c r="J63" s="44"/>
      <c r="K63" s="44">
        <v>21768.19</v>
      </c>
      <c r="L63" s="44">
        <v>38432.18</v>
      </c>
      <c r="M63" s="27" t="s">
        <v>2138</v>
      </c>
      <c r="N63" s="27" t="s">
        <v>2139</v>
      </c>
      <c r="P63" s="27">
        <v>34020.21</v>
      </c>
      <c r="Q63" s="27">
        <v>56235.698559999997</v>
      </c>
      <c r="R63" s="27">
        <v>1.65300856637863</v>
      </c>
      <c r="U63" s="29" t="s">
        <v>2134</v>
      </c>
      <c r="V63" s="29" t="s">
        <v>2139</v>
      </c>
      <c r="W63" s="29"/>
      <c r="X63" s="29">
        <v>34020.21</v>
      </c>
      <c r="Y63" s="29">
        <v>56235.698559999997</v>
      </c>
      <c r="Z63" s="29">
        <v>1.65300856637863</v>
      </c>
      <c r="AA63" s="29">
        <v>90255.908559999996</v>
      </c>
      <c r="AC63" s="29" t="s">
        <v>2134</v>
      </c>
      <c r="AD63" s="29" t="s">
        <v>2139</v>
      </c>
      <c r="AF63" s="29">
        <v>34020.21</v>
      </c>
      <c r="AG63" s="29">
        <v>56235.698559999997</v>
      </c>
      <c r="AH63" s="29">
        <v>1.65300856637863</v>
      </c>
    </row>
    <row r="64" spans="1:34" ht="28.5" customHeight="1">
      <c r="A64" s="41" t="s">
        <v>2131</v>
      </c>
      <c r="B64" s="46"/>
      <c r="C64" s="46">
        <v>10852.52</v>
      </c>
      <c r="D64" s="47">
        <v>10398.5</v>
      </c>
      <c r="E64" s="44">
        <v>10616</v>
      </c>
      <c r="F64" s="44">
        <v>11075</v>
      </c>
      <c r="G64" s="44">
        <f t="shared" si="1"/>
        <v>-217.5</v>
      </c>
      <c r="H64" s="45" t="s">
        <v>2126</v>
      </c>
      <c r="I64" s="45" t="s">
        <v>2131</v>
      </c>
      <c r="J64" s="44"/>
      <c r="K64" s="44">
        <v>10852.52</v>
      </c>
      <c r="L64" s="44">
        <v>10398.5</v>
      </c>
      <c r="M64" s="27" t="s">
        <v>2140</v>
      </c>
      <c r="N64" s="27" t="s">
        <v>2141</v>
      </c>
      <c r="P64" s="27">
        <v>11479.29</v>
      </c>
      <c r="Q64" s="27">
        <v>19067.460999999999</v>
      </c>
      <c r="R64" s="27">
        <v>1.66103138782974</v>
      </c>
      <c r="U64" s="29" t="s">
        <v>2136</v>
      </c>
      <c r="V64" s="29" t="s">
        <v>2141</v>
      </c>
      <c r="W64" s="29"/>
      <c r="X64" s="29">
        <v>11479.29</v>
      </c>
      <c r="Y64" s="29">
        <v>19067.460999999999</v>
      </c>
      <c r="Z64" s="29">
        <v>1.66103138782974</v>
      </c>
      <c r="AA64" s="29">
        <v>30546.751</v>
      </c>
      <c r="AC64" s="29" t="s">
        <v>2136</v>
      </c>
      <c r="AD64" s="29" t="s">
        <v>2141</v>
      </c>
      <c r="AF64" s="29">
        <v>11479.29</v>
      </c>
      <c r="AG64" s="29">
        <v>19067.460999999999</v>
      </c>
      <c r="AH64" s="29">
        <v>1.66103138782974</v>
      </c>
    </row>
    <row r="65" spans="1:34" ht="28.5" customHeight="1">
      <c r="A65" s="41" t="s">
        <v>2135</v>
      </c>
      <c r="B65" s="46"/>
      <c r="C65" s="46">
        <v>6687.69</v>
      </c>
      <c r="D65" s="47">
        <v>7214.88</v>
      </c>
      <c r="E65" s="44">
        <v>2384</v>
      </c>
      <c r="F65" s="44">
        <v>2384</v>
      </c>
      <c r="G65" s="44">
        <f t="shared" si="1"/>
        <v>4830.88</v>
      </c>
      <c r="H65" s="45" t="s">
        <v>2128</v>
      </c>
      <c r="I65" s="45" t="s">
        <v>2135</v>
      </c>
      <c r="J65" s="44"/>
      <c r="K65" s="44">
        <v>6687.69</v>
      </c>
      <c r="L65" s="44">
        <v>7214.88</v>
      </c>
      <c r="M65" s="27" t="s">
        <v>2142</v>
      </c>
      <c r="N65" s="27" t="s">
        <v>2143</v>
      </c>
      <c r="P65" s="27">
        <v>10924.82</v>
      </c>
      <c r="Q65" s="27">
        <v>3652</v>
      </c>
      <c r="R65" s="27">
        <v>0.334284683866645</v>
      </c>
      <c r="U65" s="29" t="s">
        <v>2138</v>
      </c>
      <c r="V65" s="29" t="s">
        <v>2143</v>
      </c>
      <c r="W65" s="29"/>
      <c r="X65" s="29">
        <v>10924.82</v>
      </c>
      <c r="Y65" s="29">
        <v>3652</v>
      </c>
      <c r="Z65" s="29">
        <v>0.334284683866645</v>
      </c>
      <c r="AA65" s="29">
        <v>14576.82</v>
      </c>
      <c r="AC65" s="29" t="s">
        <v>2138</v>
      </c>
      <c r="AD65" s="29" t="s">
        <v>2143</v>
      </c>
      <c r="AF65" s="29">
        <v>10924.82</v>
      </c>
      <c r="AG65" s="29">
        <v>3652</v>
      </c>
      <c r="AH65" s="29">
        <v>0.334284683866645</v>
      </c>
    </row>
    <row r="66" spans="1:34" ht="28.5" customHeight="1">
      <c r="A66" s="41" t="s">
        <v>2137</v>
      </c>
      <c r="B66" s="46"/>
      <c r="C66" s="46">
        <v>3543.82</v>
      </c>
      <c r="D66" s="47">
        <v>19524</v>
      </c>
      <c r="E66" s="44">
        <v>21500.89</v>
      </c>
      <c r="F66" s="44">
        <v>19882.89</v>
      </c>
      <c r="G66" s="44">
        <f t="shared" si="1"/>
        <v>-1976.8899999999994</v>
      </c>
      <c r="H66" s="45" t="s">
        <v>2130</v>
      </c>
      <c r="I66" s="45" t="s">
        <v>2137</v>
      </c>
      <c r="J66" s="44"/>
      <c r="K66" s="44">
        <v>3543.82</v>
      </c>
      <c r="L66" s="44">
        <v>19524</v>
      </c>
      <c r="M66" s="27" t="s">
        <v>2144</v>
      </c>
      <c r="N66" s="27" t="s">
        <v>2145</v>
      </c>
      <c r="P66" s="27">
        <v>5967.13</v>
      </c>
      <c r="Q66" s="27">
        <v>17806.92756</v>
      </c>
      <c r="R66" s="27">
        <v>2.9841695354383102</v>
      </c>
      <c r="U66" s="29" t="s">
        <v>2140</v>
      </c>
      <c r="V66" s="29" t="s">
        <v>2145</v>
      </c>
      <c r="W66" s="29"/>
      <c r="X66" s="29">
        <v>5967.13</v>
      </c>
      <c r="Y66" s="29">
        <v>17806.92756</v>
      </c>
      <c r="Z66" s="29">
        <v>2.9841695354383102</v>
      </c>
      <c r="AA66" s="29">
        <v>23774.057560000001</v>
      </c>
      <c r="AC66" s="29" t="s">
        <v>2140</v>
      </c>
      <c r="AD66" s="29" t="s">
        <v>2145</v>
      </c>
      <c r="AF66" s="29">
        <v>5967.13</v>
      </c>
      <c r="AG66" s="29">
        <v>17806.92756</v>
      </c>
      <c r="AH66" s="29">
        <v>2.9841695354383102</v>
      </c>
    </row>
    <row r="67" spans="1:34" ht="28.5" customHeight="1">
      <c r="A67" s="41" t="s">
        <v>2139</v>
      </c>
      <c r="B67" s="46"/>
      <c r="C67" s="46">
        <v>34020.21</v>
      </c>
      <c r="D67" s="47">
        <v>56235.698559999997</v>
      </c>
      <c r="E67" s="44">
        <v>56235.698559999997</v>
      </c>
      <c r="F67" s="44">
        <v>56235.698559999997</v>
      </c>
      <c r="G67" s="44">
        <f t="shared" si="1"/>
        <v>0</v>
      </c>
      <c r="H67" s="45" t="s">
        <v>2134</v>
      </c>
      <c r="I67" s="45" t="s">
        <v>2139</v>
      </c>
      <c r="J67" s="44"/>
      <c r="K67" s="44">
        <v>34020.21</v>
      </c>
      <c r="L67" s="44">
        <v>56235.698559999997</v>
      </c>
      <c r="M67" s="27" t="s">
        <v>2146</v>
      </c>
      <c r="N67" s="27" t="s">
        <v>2147</v>
      </c>
      <c r="P67" s="27">
        <v>31439.22</v>
      </c>
      <c r="Q67" s="27">
        <v>22928.020400000001</v>
      </c>
      <c r="R67" s="27">
        <v>0.72928082821393103</v>
      </c>
      <c r="U67" s="29" t="s">
        <v>2142</v>
      </c>
      <c r="V67" s="29" t="s">
        <v>2147</v>
      </c>
      <c r="W67" s="29"/>
      <c r="X67" s="29">
        <v>31439.22</v>
      </c>
      <c r="Y67" s="29">
        <v>22928.020400000001</v>
      </c>
      <c r="Z67" s="29">
        <v>0.72928082821393103</v>
      </c>
      <c r="AA67" s="29">
        <v>54367.240400000002</v>
      </c>
      <c r="AC67" s="29" t="s">
        <v>2142</v>
      </c>
      <c r="AD67" s="29" t="s">
        <v>2147</v>
      </c>
      <c r="AF67" s="29">
        <v>31439.22</v>
      </c>
      <c r="AG67" s="29">
        <v>45928.020400000001</v>
      </c>
      <c r="AH67" s="29">
        <v>1.4608511407089599</v>
      </c>
    </row>
    <row r="68" spans="1:34" ht="28.5" customHeight="1">
      <c r="A68" s="41" t="s">
        <v>2148</v>
      </c>
      <c r="B68" s="46"/>
      <c r="C68" s="46">
        <v>1706.53</v>
      </c>
      <c r="D68" s="47">
        <v>2152.8759</v>
      </c>
      <c r="E68" s="44"/>
      <c r="F68" s="44"/>
      <c r="G68" s="44"/>
      <c r="H68" s="45" t="s">
        <v>2149</v>
      </c>
      <c r="I68" s="45" t="s">
        <v>2148</v>
      </c>
      <c r="J68" s="44"/>
      <c r="K68" s="44">
        <v>1706.53</v>
      </c>
      <c r="L68" s="44">
        <v>2152.8759</v>
      </c>
      <c r="M68" s="27" t="s">
        <v>2150</v>
      </c>
      <c r="N68" s="27" t="s">
        <v>2151</v>
      </c>
      <c r="P68" s="27">
        <v>4494</v>
      </c>
      <c r="Q68" s="27">
        <v>4208</v>
      </c>
      <c r="R68" s="27">
        <v>0.93635959056519802</v>
      </c>
      <c r="U68" s="29" t="s">
        <v>2144</v>
      </c>
      <c r="V68" s="29" t="s">
        <v>2151</v>
      </c>
      <c r="W68" s="29"/>
      <c r="X68" s="29">
        <v>4494</v>
      </c>
      <c r="Y68" s="29">
        <v>8100</v>
      </c>
      <c r="Z68" s="29">
        <v>1.8024032042723599</v>
      </c>
      <c r="AA68" s="29">
        <v>12594</v>
      </c>
      <c r="AC68" s="29" t="s">
        <v>2144</v>
      </c>
      <c r="AD68" s="29" t="s">
        <v>2151</v>
      </c>
      <c r="AF68" s="29">
        <v>4494</v>
      </c>
      <c r="AG68" s="29">
        <v>8100</v>
      </c>
      <c r="AH68" s="29">
        <v>1.8024032042723599</v>
      </c>
    </row>
    <row r="69" spans="1:34" ht="28.5" customHeight="1">
      <c r="A69" s="41" t="s">
        <v>2152</v>
      </c>
      <c r="B69" s="46"/>
      <c r="C69" s="46">
        <v>161.13</v>
      </c>
      <c r="D69" s="47">
        <v>31.6</v>
      </c>
      <c r="E69" s="44"/>
      <c r="F69" s="44"/>
      <c r="G69" s="44"/>
      <c r="H69" s="45" t="s">
        <v>2153</v>
      </c>
      <c r="I69" s="45" t="s">
        <v>2152</v>
      </c>
      <c r="J69" s="44"/>
      <c r="K69" s="44">
        <v>161.13</v>
      </c>
      <c r="L69" s="44">
        <v>31.6</v>
      </c>
      <c r="M69" s="27" t="s">
        <v>2154</v>
      </c>
      <c r="N69" s="27" t="s">
        <v>2155</v>
      </c>
      <c r="P69" s="27">
        <v>17286.41</v>
      </c>
      <c r="Q69" s="27">
        <v>9233.1803999999993</v>
      </c>
      <c r="R69" s="27">
        <v>0.53412943462523499</v>
      </c>
      <c r="U69" s="29" t="s">
        <v>2146</v>
      </c>
      <c r="V69" s="29" t="s">
        <v>2155</v>
      </c>
      <c r="W69" s="29"/>
      <c r="X69" s="29">
        <v>17286.41</v>
      </c>
      <c r="Y69" s="29">
        <v>5341.1804000000002</v>
      </c>
      <c r="Z69" s="29">
        <v>0.30898147157217698</v>
      </c>
      <c r="AA69" s="29">
        <v>22627.590400000001</v>
      </c>
      <c r="AC69" s="29" t="s">
        <v>2146</v>
      </c>
      <c r="AD69" s="29" t="s">
        <v>2155</v>
      </c>
      <c r="AF69" s="29">
        <v>17286.41</v>
      </c>
      <c r="AG69" s="29">
        <v>28341.180400000001</v>
      </c>
      <c r="AH69" s="29">
        <v>1.6395064330881901</v>
      </c>
    </row>
    <row r="70" spans="1:34" ht="28.5" customHeight="1">
      <c r="A70" s="41" t="s">
        <v>2141</v>
      </c>
      <c r="B70" s="46"/>
      <c r="C70" s="46">
        <v>11479.29</v>
      </c>
      <c r="D70" s="47">
        <v>37962.945099999997</v>
      </c>
      <c r="E70" s="44">
        <v>19067.460999999999</v>
      </c>
      <c r="F70" s="44">
        <v>19067.460999999999</v>
      </c>
      <c r="G70" s="44">
        <f>D70-E70</f>
        <v>18895.484099999998</v>
      </c>
      <c r="H70" s="45" t="s">
        <v>2136</v>
      </c>
      <c r="I70" s="45" t="s">
        <v>2141</v>
      </c>
      <c r="J70" s="44"/>
      <c r="K70" s="44">
        <v>11479.29</v>
      </c>
      <c r="L70" s="44">
        <v>37962.945099999997</v>
      </c>
      <c r="M70" s="27" t="s">
        <v>2156</v>
      </c>
      <c r="N70" s="27" t="s">
        <v>407</v>
      </c>
      <c r="P70" s="27">
        <v>99076</v>
      </c>
      <c r="Q70" s="27">
        <v>212981.60399999999</v>
      </c>
      <c r="R70" s="27">
        <v>2.14967907464976</v>
      </c>
      <c r="U70" s="29" t="s">
        <v>2150</v>
      </c>
      <c r="V70" s="29" t="s">
        <v>407</v>
      </c>
      <c r="W70" s="29"/>
      <c r="X70" s="29">
        <v>99076</v>
      </c>
      <c r="Y70" s="29">
        <v>212981.60399999999</v>
      </c>
      <c r="Z70" s="29">
        <v>2.14967907464976</v>
      </c>
      <c r="AA70" s="29">
        <v>312057.60399999999</v>
      </c>
      <c r="AC70" s="29" t="s">
        <v>2150</v>
      </c>
      <c r="AD70" s="29" t="s">
        <v>407</v>
      </c>
      <c r="AF70" s="29">
        <v>99076</v>
      </c>
      <c r="AG70" s="29">
        <v>212981.60399999999</v>
      </c>
      <c r="AH70" s="29">
        <v>2.14967907464976</v>
      </c>
    </row>
    <row r="71" spans="1:34" ht="28.5" customHeight="1">
      <c r="A71" s="41" t="s">
        <v>2143</v>
      </c>
      <c r="B71" s="46"/>
      <c r="C71" s="46">
        <v>10924.82</v>
      </c>
      <c r="D71" s="47">
        <v>6211.86</v>
      </c>
      <c r="E71" s="44">
        <v>3652</v>
      </c>
      <c r="F71" s="44">
        <v>3652</v>
      </c>
      <c r="G71" s="44">
        <f>D71-E71</f>
        <v>2559.8599999999997</v>
      </c>
      <c r="H71" s="45" t="s">
        <v>2138</v>
      </c>
      <c r="I71" s="45" t="s">
        <v>2143</v>
      </c>
      <c r="J71" s="44"/>
      <c r="K71" s="44">
        <v>10924.82</v>
      </c>
      <c r="L71" s="44">
        <v>6211.86</v>
      </c>
      <c r="M71" s="27" t="s">
        <v>2157</v>
      </c>
      <c r="N71" s="27" t="s">
        <v>2158</v>
      </c>
      <c r="P71" s="27">
        <v>99076</v>
      </c>
      <c r="Q71" s="27">
        <v>212981.60399999999</v>
      </c>
      <c r="R71" s="27">
        <v>2.14967907464976</v>
      </c>
      <c r="U71" s="29" t="s">
        <v>2154</v>
      </c>
      <c r="V71" s="29" t="s">
        <v>2158</v>
      </c>
      <c r="W71" s="29"/>
      <c r="X71" s="29">
        <v>99076</v>
      </c>
      <c r="Y71" s="29">
        <v>212981.60399999999</v>
      </c>
      <c r="Z71" s="29">
        <v>2.14967907464976</v>
      </c>
      <c r="AA71" s="29">
        <v>312057.60399999999</v>
      </c>
      <c r="AC71" s="29" t="s">
        <v>2154</v>
      </c>
      <c r="AD71" s="29" t="s">
        <v>2158</v>
      </c>
      <c r="AF71" s="29">
        <v>99076</v>
      </c>
      <c r="AG71" s="29">
        <v>212981.60399999999</v>
      </c>
      <c r="AH71" s="29">
        <v>2.14967907464976</v>
      </c>
    </row>
    <row r="72" spans="1:34" ht="28.5" customHeight="1">
      <c r="A72" s="41" t="s">
        <v>2159</v>
      </c>
      <c r="B72" s="46"/>
      <c r="C72" s="46">
        <v>108.62</v>
      </c>
      <c r="D72" s="47">
        <v>113.58</v>
      </c>
      <c r="E72" s="44"/>
      <c r="F72" s="44"/>
      <c r="G72" s="44"/>
      <c r="H72" s="45" t="s">
        <v>2160</v>
      </c>
      <c r="I72" s="45" t="s">
        <v>2159</v>
      </c>
      <c r="J72" s="44"/>
      <c r="K72" s="44">
        <v>108.62</v>
      </c>
      <c r="L72" s="44">
        <v>113.58</v>
      </c>
      <c r="M72" s="27" t="s">
        <v>2161</v>
      </c>
      <c r="N72" s="27" t="s">
        <v>2006</v>
      </c>
      <c r="O72" s="27">
        <v>2618094.2999999998</v>
      </c>
      <c r="P72" s="27">
        <v>2814370.51</v>
      </c>
      <c r="Q72" s="27">
        <v>3141386.725786</v>
      </c>
      <c r="R72" s="27">
        <v>1.1161951543423501</v>
      </c>
      <c r="U72" s="29" t="s">
        <v>2156</v>
      </c>
      <c r="V72" s="29" t="s">
        <v>2006</v>
      </c>
      <c r="W72" s="29">
        <v>2618094.2999999998</v>
      </c>
      <c r="X72" s="29">
        <v>2814370.51</v>
      </c>
      <c r="Y72" s="29">
        <v>2788306.725786</v>
      </c>
      <c r="Z72" s="29">
        <v>0.99073903591535295</v>
      </c>
      <c r="AA72" s="29">
        <v>8220771.5357860001</v>
      </c>
      <c r="AC72" s="29" t="s">
        <v>2156</v>
      </c>
      <c r="AD72" s="29" t="s">
        <v>2006</v>
      </c>
      <c r="AE72" s="29">
        <v>2618094.2999999998</v>
      </c>
      <c r="AF72" s="29">
        <v>2814370.51</v>
      </c>
      <c r="AG72" s="29">
        <v>3003760.725786</v>
      </c>
      <c r="AH72" s="29">
        <v>0.94101566100690803</v>
      </c>
    </row>
    <row r="73" spans="1:34" ht="28.5" customHeight="1">
      <c r="A73" s="49" t="s">
        <v>2162</v>
      </c>
      <c r="B73" s="51"/>
      <c r="C73" s="51">
        <v>89.19</v>
      </c>
      <c r="D73" s="52">
        <v>95.88</v>
      </c>
      <c r="E73" s="44"/>
      <c r="F73" s="44"/>
      <c r="G73" s="44"/>
      <c r="H73" s="45" t="s">
        <v>2163</v>
      </c>
      <c r="I73" s="45" t="s">
        <v>2162</v>
      </c>
      <c r="J73" s="44"/>
      <c r="K73" s="44">
        <v>89.19</v>
      </c>
      <c r="L73" s="44">
        <v>95.88</v>
      </c>
      <c r="M73" s="27" t="s">
        <v>2164</v>
      </c>
      <c r="N73" s="27" t="s">
        <v>2165</v>
      </c>
      <c r="O73" s="27">
        <v>30695.09</v>
      </c>
      <c r="P73" s="27">
        <v>30718.97</v>
      </c>
      <c r="Q73" s="27">
        <v>27201.89</v>
      </c>
      <c r="R73" s="27">
        <v>0.88550787998425695</v>
      </c>
      <c r="U73" s="29" t="s">
        <v>2157</v>
      </c>
      <c r="V73" s="29" t="s">
        <v>2165</v>
      </c>
      <c r="W73" s="29">
        <v>30695.09</v>
      </c>
      <c r="X73" s="29">
        <v>30718.97</v>
      </c>
      <c r="Y73" s="29">
        <v>27201.89</v>
      </c>
      <c r="Z73" s="29">
        <v>0.88550787998425695</v>
      </c>
      <c r="AA73" s="29">
        <v>88615.95</v>
      </c>
      <c r="AC73" s="29" t="s">
        <v>2157</v>
      </c>
      <c r="AD73" s="29" t="s">
        <v>2165</v>
      </c>
      <c r="AE73" s="29">
        <v>30695.09</v>
      </c>
      <c r="AF73" s="29">
        <v>30718.97</v>
      </c>
      <c r="AG73" s="29">
        <v>27201.89</v>
      </c>
      <c r="AH73" s="29">
        <v>0.88550787998425695</v>
      </c>
    </row>
    <row r="74" spans="1:34" ht="28.5" customHeight="1">
      <c r="A74" s="56" t="s">
        <v>2145</v>
      </c>
      <c r="B74" s="42"/>
      <c r="C74" s="42">
        <v>5967.13</v>
      </c>
      <c r="D74" s="43">
        <v>7492.79756</v>
      </c>
      <c r="E74" s="44">
        <v>17806.92756</v>
      </c>
      <c r="F74" s="44">
        <v>17806.92756</v>
      </c>
      <c r="G74" s="44">
        <f>D74-E74</f>
        <v>-10314.130000000001</v>
      </c>
      <c r="H74" s="45" t="s">
        <v>2140</v>
      </c>
      <c r="I74" s="45" t="s">
        <v>2145</v>
      </c>
      <c r="J74" s="44"/>
      <c r="K74" s="44">
        <v>5967.13</v>
      </c>
      <c r="L74" s="44">
        <v>7492.79756</v>
      </c>
      <c r="M74" s="27" t="s">
        <v>2166</v>
      </c>
      <c r="N74" s="27" t="s">
        <v>2167</v>
      </c>
      <c r="O74" s="27">
        <v>1139.9100000000001</v>
      </c>
      <c r="P74" s="27">
        <v>1506.65</v>
      </c>
      <c r="Q74" s="27">
        <v>283.83</v>
      </c>
      <c r="R74" s="27">
        <v>0.18838482726578801</v>
      </c>
      <c r="U74" s="29" t="s">
        <v>2161</v>
      </c>
      <c r="V74" s="29" t="s">
        <v>2167</v>
      </c>
      <c r="W74" s="29">
        <v>1139.9100000000001</v>
      </c>
      <c r="X74" s="29">
        <v>1506.65</v>
      </c>
      <c r="Y74" s="29">
        <v>283.83</v>
      </c>
      <c r="Z74" s="29">
        <v>0.18838482726578801</v>
      </c>
      <c r="AA74" s="29">
        <v>2930.39</v>
      </c>
      <c r="AC74" s="29" t="s">
        <v>2161</v>
      </c>
      <c r="AD74" s="29" t="s">
        <v>2167</v>
      </c>
      <c r="AE74" s="29">
        <v>1139.9100000000001</v>
      </c>
      <c r="AF74" s="29">
        <v>1506.65</v>
      </c>
      <c r="AG74" s="29">
        <v>283.83</v>
      </c>
      <c r="AH74" s="29">
        <v>0.18838482726578801</v>
      </c>
    </row>
    <row r="75" spans="1:34" ht="28.5" customHeight="1">
      <c r="A75" s="41" t="s">
        <v>2147</v>
      </c>
      <c r="B75" s="46"/>
      <c r="C75" s="46">
        <v>31439.22</v>
      </c>
      <c r="D75" s="47">
        <v>22928.020400000001</v>
      </c>
      <c r="E75" s="44">
        <v>22928.020400000001</v>
      </c>
      <c r="F75" s="44">
        <v>45928.020400000001</v>
      </c>
      <c r="G75" s="44">
        <f>D75-E75</f>
        <v>0</v>
      </c>
      <c r="H75" s="45" t="s">
        <v>2142</v>
      </c>
      <c r="I75" s="45" t="s">
        <v>2147</v>
      </c>
      <c r="J75" s="44"/>
      <c r="K75" s="44">
        <v>31439.22</v>
      </c>
      <c r="L75" s="44">
        <v>22928.020400000001</v>
      </c>
      <c r="M75" s="27" t="s">
        <v>2168</v>
      </c>
      <c r="N75" s="27" t="s">
        <v>2169</v>
      </c>
      <c r="O75" s="27">
        <v>8698.32</v>
      </c>
      <c r="P75" s="27">
        <v>9241.06</v>
      </c>
      <c r="Q75" s="27">
        <v>7685</v>
      </c>
      <c r="R75" s="27">
        <v>0.83161455504022297</v>
      </c>
      <c r="U75" s="29" t="s">
        <v>2164</v>
      </c>
      <c r="V75" s="29" t="s">
        <v>2169</v>
      </c>
      <c r="W75" s="29">
        <v>8698.32</v>
      </c>
      <c r="X75" s="29">
        <v>9241.06</v>
      </c>
      <c r="Y75" s="29">
        <v>7685</v>
      </c>
      <c r="Z75" s="29">
        <v>0.83161455504022297</v>
      </c>
      <c r="AA75" s="29">
        <v>25624.38</v>
      </c>
      <c r="AC75" s="29" t="s">
        <v>2164</v>
      </c>
      <c r="AD75" s="29" t="s">
        <v>2169</v>
      </c>
      <c r="AE75" s="29">
        <v>8698.32</v>
      </c>
      <c r="AF75" s="29">
        <v>9241.06</v>
      </c>
      <c r="AG75" s="29">
        <v>7685</v>
      </c>
      <c r="AH75" s="29">
        <v>0.83161455504022297</v>
      </c>
    </row>
    <row r="76" spans="1:34" ht="28.5" customHeight="1">
      <c r="A76" s="41" t="s">
        <v>2170</v>
      </c>
      <c r="B76" s="46"/>
      <c r="C76" s="46">
        <v>4423</v>
      </c>
      <c r="D76" s="47">
        <v>4423</v>
      </c>
      <c r="E76" s="44"/>
      <c r="F76" s="44"/>
      <c r="G76" s="44"/>
      <c r="H76" s="45" t="s">
        <v>2171</v>
      </c>
      <c r="I76" s="45" t="s">
        <v>2170</v>
      </c>
      <c r="J76" s="44"/>
      <c r="K76" s="44">
        <v>4423</v>
      </c>
      <c r="L76" s="44">
        <v>4423</v>
      </c>
      <c r="M76" s="27" t="s">
        <v>2172</v>
      </c>
      <c r="N76" s="27" t="s">
        <v>2173</v>
      </c>
      <c r="O76" s="27">
        <v>23460.55</v>
      </c>
      <c r="P76" s="27">
        <v>17774.09</v>
      </c>
      <c r="Q76" s="27">
        <v>13568.376</v>
      </c>
      <c r="R76" s="27">
        <v>0.763379503535765</v>
      </c>
      <c r="U76" s="29" t="s">
        <v>2166</v>
      </c>
      <c r="V76" s="29" t="s">
        <v>2173</v>
      </c>
      <c r="W76" s="29">
        <v>23460.55</v>
      </c>
      <c r="X76" s="29">
        <v>17774.09</v>
      </c>
      <c r="Y76" s="29">
        <v>13388.376</v>
      </c>
      <c r="Z76" s="29">
        <v>0.75325240279530503</v>
      </c>
      <c r="AA76" s="29">
        <v>54623.016000000003</v>
      </c>
      <c r="AC76" s="29" t="s">
        <v>2166</v>
      </c>
      <c r="AD76" s="29" t="s">
        <v>2173</v>
      </c>
      <c r="AE76" s="29">
        <v>23460.55</v>
      </c>
      <c r="AF76" s="29">
        <v>17774.09</v>
      </c>
      <c r="AG76" s="29">
        <v>13388.376</v>
      </c>
      <c r="AH76" s="29">
        <v>0.75325240279530503</v>
      </c>
    </row>
    <row r="77" spans="1:34" ht="28.5" customHeight="1">
      <c r="A77" s="41" t="s">
        <v>2151</v>
      </c>
      <c r="B77" s="46"/>
      <c r="C77" s="46">
        <v>4494</v>
      </c>
      <c r="D77" s="47">
        <v>4208</v>
      </c>
      <c r="E77" s="44">
        <v>4208</v>
      </c>
      <c r="F77" s="44">
        <v>8100</v>
      </c>
      <c r="G77" s="44">
        <f>D77-E77</f>
        <v>0</v>
      </c>
      <c r="H77" s="45" t="s">
        <v>2144</v>
      </c>
      <c r="I77" s="45" t="s">
        <v>2151</v>
      </c>
      <c r="J77" s="44"/>
      <c r="K77" s="44">
        <v>4494</v>
      </c>
      <c r="L77" s="44">
        <v>4208</v>
      </c>
      <c r="M77" s="27" t="s">
        <v>2174</v>
      </c>
      <c r="N77" s="27" t="s">
        <v>2175</v>
      </c>
      <c r="O77" s="27">
        <v>3228</v>
      </c>
      <c r="P77" s="27">
        <v>3000</v>
      </c>
      <c r="Q77" s="27">
        <v>795</v>
      </c>
      <c r="R77" s="27">
        <v>0.26500000000000001</v>
      </c>
      <c r="U77" s="29" t="s">
        <v>2168</v>
      </c>
      <c r="V77" s="29" t="s">
        <v>2175</v>
      </c>
      <c r="W77" s="29">
        <v>3228</v>
      </c>
      <c r="X77" s="29">
        <v>3000</v>
      </c>
      <c r="Y77" s="29">
        <v>795</v>
      </c>
      <c r="Z77" s="29">
        <v>0.26500000000000001</v>
      </c>
      <c r="AA77" s="29">
        <v>7023</v>
      </c>
      <c r="AC77" s="29" t="s">
        <v>2168</v>
      </c>
      <c r="AD77" s="29" t="s">
        <v>2175</v>
      </c>
      <c r="AE77" s="29">
        <v>3228</v>
      </c>
      <c r="AF77" s="29">
        <v>3000</v>
      </c>
      <c r="AG77" s="29">
        <v>795</v>
      </c>
      <c r="AH77" s="29">
        <v>0.26500000000000001</v>
      </c>
    </row>
    <row r="78" spans="1:34" ht="28.5" customHeight="1">
      <c r="A78" s="41" t="s">
        <v>2176</v>
      </c>
      <c r="B78" s="46"/>
      <c r="C78" s="46">
        <v>57</v>
      </c>
      <c r="D78" s="47">
        <v>57</v>
      </c>
      <c r="E78" s="44"/>
      <c r="F78" s="44"/>
      <c r="G78" s="44"/>
      <c r="H78" s="45" t="s">
        <v>2177</v>
      </c>
      <c r="I78" s="45" t="s">
        <v>2176</v>
      </c>
      <c r="J78" s="44"/>
      <c r="K78" s="44">
        <v>57</v>
      </c>
      <c r="L78" s="44">
        <v>57</v>
      </c>
      <c r="M78" s="27" t="s">
        <v>2178</v>
      </c>
      <c r="N78" s="27" t="s">
        <v>2179</v>
      </c>
      <c r="O78" s="27">
        <v>860</v>
      </c>
      <c r="P78" s="27">
        <v>237</v>
      </c>
      <c r="Q78" s="27">
        <v>98.57</v>
      </c>
      <c r="R78" s="27">
        <v>0.415907172995781</v>
      </c>
      <c r="U78" s="29" t="s">
        <v>2172</v>
      </c>
      <c r="V78" s="29" t="s">
        <v>2179</v>
      </c>
      <c r="W78" s="29">
        <v>860</v>
      </c>
      <c r="X78" s="29">
        <v>237</v>
      </c>
      <c r="Y78" s="29">
        <v>98.57</v>
      </c>
      <c r="Z78" s="29">
        <v>0.415907172995781</v>
      </c>
      <c r="AA78" s="29">
        <v>1195.57</v>
      </c>
      <c r="AC78" s="29" t="s">
        <v>2172</v>
      </c>
      <c r="AD78" s="29" t="s">
        <v>2179</v>
      </c>
      <c r="AE78" s="29">
        <v>860</v>
      </c>
      <c r="AF78" s="29">
        <v>237</v>
      </c>
      <c r="AG78" s="29">
        <v>98.57</v>
      </c>
      <c r="AH78" s="29">
        <v>0.415907172995781</v>
      </c>
    </row>
    <row r="79" spans="1:34" ht="28.5" customHeight="1">
      <c r="A79" s="41" t="s">
        <v>2155</v>
      </c>
      <c r="B79" s="46"/>
      <c r="C79" s="46">
        <v>17286.41</v>
      </c>
      <c r="D79" s="47">
        <v>12553.320400000001</v>
      </c>
      <c r="E79" s="44">
        <v>9233.1803999999993</v>
      </c>
      <c r="F79" s="44">
        <v>28341.180400000001</v>
      </c>
      <c r="G79" s="44">
        <f t="shared" ref="G79:G87" si="2">D79-E79</f>
        <v>3320.1400000000012</v>
      </c>
      <c r="H79" s="45" t="s">
        <v>2146</v>
      </c>
      <c r="I79" s="45" t="s">
        <v>2155</v>
      </c>
      <c r="J79" s="44"/>
      <c r="K79" s="44">
        <v>17286.41</v>
      </c>
      <c r="L79" s="44">
        <v>12553.320400000001</v>
      </c>
      <c r="M79" s="27" t="s">
        <v>2180</v>
      </c>
      <c r="N79" s="27" t="s">
        <v>2181</v>
      </c>
      <c r="O79" s="27">
        <v>440.11</v>
      </c>
      <c r="P79" s="27">
        <v>9164.1299999999992</v>
      </c>
      <c r="Q79" s="27">
        <v>3739.4659999999999</v>
      </c>
      <c r="R79" s="27">
        <v>0.40805466530919998</v>
      </c>
      <c r="U79" s="29" t="s">
        <v>2174</v>
      </c>
      <c r="V79" s="29" t="s">
        <v>2181</v>
      </c>
      <c r="W79" s="29">
        <v>440.11</v>
      </c>
      <c r="X79" s="29">
        <v>9164.1299999999992</v>
      </c>
      <c r="Y79" s="29">
        <v>3654.4659999999999</v>
      </c>
      <c r="Z79" s="29">
        <v>0.39877937130966101</v>
      </c>
      <c r="AA79" s="29">
        <v>13258.706</v>
      </c>
      <c r="AC79" s="29" t="s">
        <v>2174</v>
      </c>
      <c r="AD79" s="29" t="s">
        <v>2181</v>
      </c>
      <c r="AE79" s="29">
        <v>440.11</v>
      </c>
      <c r="AF79" s="29">
        <v>9164.1299999999992</v>
      </c>
      <c r="AG79" s="29">
        <v>3654.4659999999999</v>
      </c>
      <c r="AH79" s="29">
        <v>0.39877937130966101</v>
      </c>
    </row>
    <row r="80" spans="1:34" ht="28.5" customHeight="1">
      <c r="A80" s="41" t="s">
        <v>407</v>
      </c>
      <c r="B80" s="46"/>
      <c r="C80" s="46">
        <v>99076</v>
      </c>
      <c r="D80" s="47">
        <v>212981.60399999999</v>
      </c>
      <c r="E80" s="44">
        <v>212981.60399999999</v>
      </c>
      <c r="F80" s="44">
        <v>212981.60399999999</v>
      </c>
      <c r="G80" s="44">
        <f t="shared" si="2"/>
        <v>0</v>
      </c>
      <c r="H80" s="45" t="s">
        <v>2150</v>
      </c>
      <c r="I80" s="45" t="s">
        <v>407</v>
      </c>
      <c r="J80" s="44"/>
      <c r="K80" s="44">
        <v>99076</v>
      </c>
      <c r="L80" s="44">
        <v>212981.60399999999</v>
      </c>
      <c r="M80" s="27" t="s">
        <v>2182</v>
      </c>
      <c r="N80" s="27" t="s">
        <v>2183</v>
      </c>
      <c r="O80" s="27">
        <v>397114</v>
      </c>
      <c r="P80" s="27">
        <v>726074.11</v>
      </c>
      <c r="Q80" s="27">
        <v>856560.482755</v>
      </c>
      <c r="R80" s="27">
        <v>1.1797149505234401</v>
      </c>
      <c r="U80" s="29" t="s">
        <v>2178</v>
      </c>
      <c r="V80" s="29" t="s">
        <v>2183</v>
      </c>
      <c r="W80" s="29">
        <v>397114</v>
      </c>
      <c r="X80" s="29">
        <v>726074.11</v>
      </c>
      <c r="Y80" s="29">
        <v>856560.482755</v>
      </c>
      <c r="Z80" s="29">
        <v>1.1797149505234401</v>
      </c>
      <c r="AA80" s="29">
        <v>1979748.5927550001</v>
      </c>
      <c r="AC80" s="29" t="s">
        <v>2178</v>
      </c>
      <c r="AD80" s="29" t="s">
        <v>2183</v>
      </c>
      <c r="AE80" s="29">
        <v>397114</v>
      </c>
      <c r="AF80" s="29">
        <v>726074.11</v>
      </c>
      <c r="AG80" s="29">
        <v>856560.482755</v>
      </c>
      <c r="AH80" s="29">
        <v>1.1797149505234401</v>
      </c>
    </row>
    <row r="81" spans="1:34" ht="28.5" customHeight="1">
      <c r="A81" s="41" t="s">
        <v>2158</v>
      </c>
      <c r="B81" s="46"/>
      <c r="C81" s="46">
        <v>99076</v>
      </c>
      <c r="D81" s="47">
        <v>212981.60399999999</v>
      </c>
      <c r="E81" s="44">
        <v>212981.60399999999</v>
      </c>
      <c r="F81" s="44">
        <v>212981.60399999999</v>
      </c>
      <c r="G81" s="44">
        <f t="shared" si="2"/>
        <v>0</v>
      </c>
      <c r="H81" s="45" t="s">
        <v>2154</v>
      </c>
      <c r="I81" s="45" t="s">
        <v>2158</v>
      </c>
      <c r="J81" s="44"/>
      <c r="K81" s="44">
        <v>99076</v>
      </c>
      <c r="L81" s="44">
        <v>212981.60399999999</v>
      </c>
      <c r="M81" s="27" t="s">
        <v>2184</v>
      </c>
      <c r="N81" s="27" t="s">
        <v>2185</v>
      </c>
      <c r="O81" s="27">
        <v>200966.15</v>
      </c>
      <c r="P81" s="27">
        <v>124267.24</v>
      </c>
      <c r="Q81" s="27">
        <v>240672.38</v>
      </c>
      <c r="R81" s="27">
        <v>1.9367323197972399</v>
      </c>
      <c r="U81" s="29" t="s">
        <v>2180</v>
      </c>
      <c r="V81" s="29" t="s">
        <v>2185</v>
      </c>
      <c r="W81" s="29">
        <v>200966.15</v>
      </c>
      <c r="X81" s="29">
        <v>124267.24</v>
      </c>
      <c r="Y81" s="29">
        <v>252250.1</v>
      </c>
      <c r="Z81" s="29">
        <v>2.0299002375847399</v>
      </c>
      <c r="AA81" s="29">
        <v>577483.49</v>
      </c>
      <c r="AC81" s="29" t="s">
        <v>2180</v>
      </c>
      <c r="AD81" s="29" t="s">
        <v>2185</v>
      </c>
      <c r="AE81" s="29">
        <v>200966.15</v>
      </c>
      <c r="AF81" s="29">
        <v>124267.24</v>
      </c>
      <c r="AG81" s="29">
        <v>252563.92</v>
      </c>
      <c r="AH81" s="29">
        <v>2.0324256014698601</v>
      </c>
    </row>
    <row r="82" spans="1:34" ht="28.5" customHeight="1">
      <c r="A82" s="41" t="s">
        <v>2006</v>
      </c>
      <c r="B82" s="46">
        <v>2618094.2999999998</v>
      </c>
      <c r="C82" s="46">
        <v>2814370.51</v>
      </c>
      <c r="D82" s="47">
        <f>'表20（原18）'!E17</f>
        <v>56773</v>
      </c>
      <c r="E82" s="44">
        <v>3141386.725786</v>
      </c>
      <c r="F82" s="44">
        <v>3143700.725786</v>
      </c>
      <c r="G82" s="44">
        <f t="shared" si="2"/>
        <v>-3084613.725786</v>
      </c>
      <c r="H82" s="45" t="s">
        <v>2156</v>
      </c>
      <c r="I82" s="45" t="s">
        <v>2006</v>
      </c>
      <c r="J82" s="44">
        <v>2618094.2999999998</v>
      </c>
      <c r="K82" s="44">
        <v>2814370.51</v>
      </c>
      <c r="L82" s="44">
        <v>3141386.725786</v>
      </c>
      <c r="M82" s="27" t="s">
        <v>2186</v>
      </c>
      <c r="N82" s="27" t="s">
        <v>2187</v>
      </c>
      <c r="O82" s="27">
        <v>149070.82</v>
      </c>
      <c r="P82" s="27">
        <v>246890.28</v>
      </c>
      <c r="Q82" s="27">
        <v>14890.26</v>
      </c>
      <c r="R82" s="27">
        <v>6.0311244330882502E-2</v>
      </c>
      <c r="U82" s="29" t="s">
        <v>2182</v>
      </c>
      <c r="V82" s="29" t="s">
        <v>2187</v>
      </c>
      <c r="W82" s="29">
        <v>149070.82</v>
      </c>
      <c r="X82" s="29">
        <v>246890.28</v>
      </c>
      <c r="Y82" s="29">
        <v>4331.42</v>
      </c>
      <c r="Z82" s="29">
        <v>1.7543906548285301E-2</v>
      </c>
      <c r="AA82" s="29">
        <v>400292.52</v>
      </c>
      <c r="AC82" s="29" t="s">
        <v>2182</v>
      </c>
      <c r="AD82" s="29" t="s">
        <v>2187</v>
      </c>
      <c r="AE82" s="29">
        <v>149070.82</v>
      </c>
      <c r="AF82" s="29">
        <v>246890.28</v>
      </c>
      <c r="AG82" s="29">
        <v>4284</v>
      </c>
      <c r="AH82" s="29">
        <v>1.73518374234903E-2</v>
      </c>
    </row>
    <row r="83" spans="1:34" ht="28.5" customHeight="1">
      <c r="A83" s="57" t="s">
        <v>2165</v>
      </c>
      <c r="B83" s="46">
        <v>30695.09</v>
      </c>
      <c r="C83" s="46">
        <v>30718.97</v>
      </c>
      <c r="D83" s="47">
        <v>27201.89</v>
      </c>
      <c r="E83" s="44">
        <v>27201.89</v>
      </c>
      <c r="F83" s="44">
        <v>27201.89</v>
      </c>
      <c r="G83" s="44">
        <f t="shared" si="2"/>
        <v>0</v>
      </c>
      <c r="H83" s="45" t="s">
        <v>2157</v>
      </c>
      <c r="I83" s="45" t="s">
        <v>2165</v>
      </c>
      <c r="J83" s="44">
        <v>30695.09</v>
      </c>
      <c r="K83" s="44">
        <v>30718.97</v>
      </c>
      <c r="L83" s="44">
        <v>27201.89</v>
      </c>
      <c r="M83" s="27" t="s">
        <v>2188</v>
      </c>
      <c r="N83" s="27" t="s">
        <v>2189</v>
      </c>
      <c r="O83" s="27">
        <v>46606.26</v>
      </c>
      <c r="P83" s="27">
        <v>44430.239999999998</v>
      </c>
      <c r="Q83" s="27">
        <v>47033.88</v>
      </c>
      <c r="R83" s="27">
        <v>1.05860062876095</v>
      </c>
      <c r="U83" s="29" t="s">
        <v>2184</v>
      </c>
      <c r="V83" s="29" t="s">
        <v>2189</v>
      </c>
      <c r="W83" s="29">
        <v>46606.26</v>
      </c>
      <c r="X83" s="29">
        <v>44430.239999999998</v>
      </c>
      <c r="Y83" s="29">
        <v>46015</v>
      </c>
      <c r="Z83" s="29">
        <v>1.0356684996524901</v>
      </c>
      <c r="AA83" s="29">
        <v>137051.5</v>
      </c>
      <c r="AC83" s="29" t="s">
        <v>2184</v>
      </c>
      <c r="AD83" s="29" t="s">
        <v>2189</v>
      </c>
      <c r="AE83" s="29">
        <v>46606.26</v>
      </c>
      <c r="AF83" s="29">
        <v>44430.239999999998</v>
      </c>
      <c r="AG83" s="29">
        <v>46015</v>
      </c>
      <c r="AH83" s="29">
        <v>1.0356684996524901</v>
      </c>
    </row>
    <row r="84" spans="1:34" ht="28.5" customHeight="1">
      <c r="A84" s="41" t="s">
        <v>2167</v>
      </c>
      <c r="B84" s="46">
        <v>1139.9100000000001</v>
      </c>
      <c r="C84" s="46">
        <v>1506.65</v>
      </c>
      <c r="D84" s="47">
        <v>283.83</v>
      </c>
      <c r="E84" s="44">
        <v>283.83</v>
      </c>
      <c r="F84" s="44">
        <v>283.83</v>
      </c>
      <c r="G84" s="44">
        <f t="shared" si="2"/>
        <v>0</v>
      </c>
      <c r="H84" s="45" t="s">
        <v>2161</v>
      </c>
      <c r="I84" s="45" t="s">
        <v>2167</v>
      </c>
      <c r="J84" s="44">
        <v>1139.9100000000001</v>
      </c>
      <c r="K84" s="44">
        <v>1506.65</v>
      </c>
      <c r="L84" s="44">
        <v>283.83</v>
      </c>
      <c r="M84" s="27" t="s">
        <v>2190</v>
      </c>
      <c r="N84" s="27" t="s">
        <v>2191</v>
      </c>
      <c r="O84" s="27">
        <v>20024</v>
      </c>
      <c r="P84" s="27">
        <v>13634</v>
      </c>
      <c r="Q84" s="27">
        <v>20789.48</v>
      </c>
      <c r="R84" s="27">
        <v>1.5248261698694401</v>
      </c>
      <c r="U84" s="29" t="s">
        <v>2186</v>
      </c>
      <c r="V84" s="29" t="s">
        <v>2191</v>
      </c>
      <c r="W84" s="29">
        <v>20024</v>
      </c>
      <c r="X84" s="29">
        <v>13634</v>
      </c>
      <c r="Y84" s="29">
        <v>20789.48</v>
      </c>
      <c r="Z84" s="29">
        <v>1.5248261698694401</v>
      </c>
      <c r="AA84" s="29">
        <v>54447.48</v>
      </c>
      <c r="AC84" s="29" t="s">
        <v>2186</v>
      </c>
      <c r="AD84" s="29" t="s">
        <v>2191</v>
      </c>
      <c r="AE84" s="29">
        <v>20024</v>
      </c>
      <c r="AF84" s="29">
        <v>13634</v>
      </c>
      <c r="AG84" s="29">
        <v>20789.48</v>
      </c>
      <c r="AH84" s="29">
        <v>1.5248261698694401</v>
      </c>
    </row>
    <row r="85" spans="1:34" ht="28.5" customHeight="1">
      <c r="A85" s="41" t="s">
        <v>2169</v>
      </c>
      <c r="B85" s="46">
        <v>8698.32</v>
      </c>
      <c r="C85" s="46">
        <v>9241.06</v>
      </c>
      <c r="D85" s="47">
        <v>7685</v>
      </c>
      <c r="E85" s="44">
        <v>7685</v>
      </c>
      <c r="F85" s="44">
        <v>7685</v>
      </c>
      <c r="G85" s="44">
        <f t="shared" si="2"/>
        <v>0</v>
      </c>
      <c r="H85" s="45" t="s">
        <v>2164</v>
      </c>
      <c r="I85" s="45" t="s">
        <v>2169</v>
      </c>
      <c r="J85" s="44">
        <v>8698.32</v>
      </c>
      <c r="K85" s="44">
        <v>9241.06</v>
      </c>
      <c r="L85" s="44">
        <v>7685</v>
      </c>
      <c r="M85" s="27" t="s">
        <v>2192</v>
      </c>
      <c r="N85" s="27" t="s">
        <v>2193</v>
      </c>
      <c r="O85" s="27">
        <v>11068</v>
      </c>
      <c r="P85" s="27">
        <v>6014</v>
      </c>
      <c r="Q85" s="27">
        <v>6892</v>
      </c>
      <c r="R85" s="27">
        <v>1.1459926837379399</v>
      </c>
      <c r="U85" s="29" t="s">
        <v>2188</v>
      </c>
      <c r="V85" s="29" t="s">
        <v>2193</v>
      </c>
      <c r="W85" s="29">
        <v>11068</v>
      </c>
      <c r="X85" s="29">
        <v>6014</v>
      </c>
      <c r="Y85" s="29">
        <v>6892</v>
      </c>
      <c r="Z85" s="29">
        <v>1.1459926837379399</v>
      </c>
      <c r="AA85" s="29">
        <v>23974</v>
      </c>
      <c r="AC85" s="29" t="s">
        <v>2188</v>
      </c>
      <c r="AD85" s="29" t="s">
        <v>2193</v>
      </c>
      <c r="AE85" s="29">
        <v>11068</v>
      </c>
      <c r="AF85" s="29">
        <v>6014</v>
      </c>
      <c r="AG85" s="29">
        <v>6892</v>
      </c>
      <c r="AH85" s="29">
        <v>1.1459926837379399</v>
      </c>
    </row>
    <row r="86" spans="1:34" ht="28.5" customHeight="1">
      <c r="A86" s="41" t="s">
        <v>2173</v>
      </c>
      <c r="B86" s="46">
        <v>23460.55</v>
      </c>
      <c r="C86" s="46">
        <v>17774.09</v>
      </c>
      <c r="D86" s="47">
        <v>13568.376</v>
      </c>
      <c r="E86" s="44">
        <v>13568.376</v>
      </c>
      <c r="F86" s="44">
        <v>13388.376</v>
      </c>
      <c r="G86" s="44">
        <f t="shared" si="2"/>
        <v>0</v>
      </c>
      <c r="H86" s="45" t="s">
        <v>2166</v>
      </c>
      <c r="I86" s="45" t="s">
        <v>2173</v>
      </c>
      <c r="J86" s="44">
        <v>23460.55</v>
      </c>
      <c r="K86" s="44">
        <v>17774.09</v>
      </c>
      <c r="L86" s="44">
        <v>13568.376</v>
      </c>
      <c r="M86" s="27" t="s">
        <v>2194</v>
      </c>
      <c r="N86" s="27" t="s">
        <v>2195</v>
      </c>
      <c r="O86" s="27">
        <v>8956</v>
      </c>
      <c r="P86" s="27">
        <v>7620</v>
      </c>
      <c r="Q86" s="27">
        <v>13897.48</v>
      </c>
      <c r="R86" s="27">
        <v>1.82381627296588</v>
      </c>
      <c r="U86" s="29" t="s">
        <v>2190</v>
      </c>
      <c r="V86" s="29" t="s">
        <v>2195</v>
      </c>
      <c r="W86" s="29">
        <v>8956</v>
      </c>
      <c r="X86" s="29">
        <v>7620</v>
      </c>
      <c r="Y86" s="29">
        <v>13897.48</v>
      </c>
      <c r="Z86" s="29">
        <v>1.82381627296588</v>
      </c>
      <c r="AA86" s="29">
        <v>30473.48</v>
      </c>
      <c r="AC86" s="29" t="s">
        <v>2190</v>
      </c>
      <c r="AD86" s="29" t="s">
        <v>2195</v>
      </c>
      <c r="AE86" s="29">
        <v>8956</v>
      </c>
      <c r="AF86" s="29">
        <v>7620</v>
      </c>
      <c r="AG86" s="29">
        <v>13897.48</v>
      </c>
      <c r="AH86" s="29">
        <v>1.82381627296588</v>
      </c>
    </row>
    <row r="87" spans="1:34" ht="28.5" customHeight="1">
      <c r="A87" s="41" t="s">
        <v>2175</v>
      </c>
      <c r="B87" s="46">
        <v>3228</v>
      </c>
      <c r="C87" s="46">
        <v>3000</v>
      </c>
      <c r="D87" s="47">
        <v>795</v>
      </c>
      <c r="E87" s="44">
        <v>795</v>
      </c>
      <c r="F87" s="44">
        <v>795</v>
      </c>
      <c r="G87" s="44">
        <f t="shared" si="2"/>
        <v>0</v>
      </c>
      <c r="H87" s="45" t="s">
        <v>2168</v>
      </c>
      <c r="I87" s="45" t="s">
        <v>2175</v>
      </c>
      <c r="J87" s="44">
        <v>3228</v>
      </c>
      <c r="K87" s="44">
        <v>3000</v>
      </c>
      <c r="L87" s="44">
        <v>795</v>
      </c>
      <c r="M87" s="27" t="s">
        <v>2196</v>
      </c>
      <c r="N87" s="27" t="s">
        <v>2197</v>
      </c>
      <c r="O87" s="27">
        <v>157775</v>
      </c>
      <c r="P87" s="27">
        <v>144396</v>
      </c>
      <c r="Q87" s="27">
        <v>158955</v>
      </c>
      <c r="R87" s="27">
        <v>1.10082689271171</v>
      </c>
      <c r="U87" s="29" t="s">
        <v>2192</v>
      </c>
      <c r="V87" s="29" t="s">
        <v>2197</v>
      </c>
      <c r="W87" s="29">
        <v>157775</v>
      </c>
      <c r="X87" s="29">
        <v>144396</v>
      </c>
      <c r="Y87" s="29">
        <v>158955</v>
      </c>
      <c r="Z87" s="29">
        <v>1.10082689271171</v>
      </c>
      <c r="AA87" s="29">
        <v>461126</v>
      </c>
      <c r="AC87" s="29" t="s">
        <v>2192</v>
      </c>
      <c r="AD87" s="29" t="s">
        <v>2197</v>
      </c>
      <c r="AE87" s="29">
        <v>157775</v>
      </c>
      <c r="AF87" s="29">
        <v>144396</v>
      </c>
      <c r="AG87" s="29">
        <v>158955</v>
      </c>
      <c r="AH87" s="29">
        <v>1.10082689271171</v>
      </c>
    </row>
    <row r="88" spans="1:34" ht="28.5" customHeight="1">
      <c r="A88" s="41"/>
      <c r="B88" s="46"/>
      <c r="C88" s="46"/>
      <c r="D88" s="47">
        <v>47</v>
      </c>
      <c r="E88" s="44"/>
      <c r="F88" s="44"/>
      <c r="G88" s="44"/>
      <c r="H88" s="45" t="s">
        <v>2198</v>
      </c>
      <c r="I88" s="45" t="s">
        <v>2199</v>
      </c>
      <c r="J88" s="44">
        <v>10000</v>
      </c>
      <c r="K88" s="44">
        <v>47</v>
      </c>
      <c r="L88" s="44">
        <v>47</v>
      </c>
      <c r="M88" s="27" t="s">
        <v>2200</v>
      </c>
      <c r="N88" s="27" t="s">
        <v>2201</v>
      </c>
      <c r="O88" s="27">
        <v>157575</v>
      </c>
      <c r="P88" s="27">
        <v>104496</v>
      </c>
      <c r="Q88" s="27">
        <v>157225</v>
      </c>
      <c r="R88" s="27">
        <v>1.5046030470065801</v>
      </c>
      <c r="U88" s="29" t="s">
        <v>2194</v>
      </c>
      <c r="V88" s="29" t="s">
        <v>2201</v>
      </c>
      <c r="W88" s="29">
        <v>157575</v>
      </c>
      <c r="X88" s="29">
        <v>104496</v>
      </c>
      <c r="Y88" s="29">
        <v>157225</v>
      </c>
      <c r="Z88" s="29">
        <v>1.5046030470065801</v>
      </c>
      <c r="AA88" s="29">
        <v>419296</v>
      </c>
      <c r="AC88" s="29" t="s">
        <v>2194</v>
      </c>
      <c r="AD88" s="29" t="s">
        <v>2201</v>
      </c>
      <c r="AE88" s="29">
        <v>157575</v>
      </c>
      <c r="AF88" s="29">
        <v>104496</v>
      </c>
      <c r="AG88" s="29">
        <v>157225</v>
      </c>
      <c r="AH88" s="29">
        <v>1.5046030470065801</v>
      </c>
    </row>
    <row r="89" spans="1:34" ht="28.5" customHeight="1">
      <c r="A89" s="41" t="s">
        <v>2179</v>
      </c>
      <c r="B89" s="46">
        <v>860</v>
      </c>
      <c r="C89" s="46">
        <v>237</v>
      </c>
      <c r="D89" s="47">
        <v>98.57</v>
      </c>
      <c r="E89" s="44">
        <v>98.57</v>
      </c>
      <c r="F89" s="44">
        <v>98.57</v>
      </c>
      <c r="G89" s="44">
        <f t="shared" ref="G89:G112" si="3">D89-E89</f>
        <v>0</v>
      </c>
      <c r="H89" s="45" t="s">
        <v>2172</v>
      </c>
      <c r="I89" s="45" t="s">
        <v>2179</v>
      </c>
      <c r="J89" s="44">
        <v>860</v>
      </c>
      <c r="K89" s="44">
        <v>237</v>
      </c>
      <c r="L89" s="44">
        <v>98.57</v>
      </c>
      <c r="M89" s="27" t="s">
        <v>2202</v>
      </c>
      <c r="N89" s="27" t="s">
        <v>2203</v>
      </c>
      <c r="O89" s="27">
        <v>78538</v>
      </c>
      <c r="P89" s="27">
        <v>164122</v>
      </c>
      <c r="Q89" s="27">
        <v>187568</v>
      </c>
      <c r="R89" s="27">
        <v>1.1428571428571399</v>
      </c>
      <c r="U89" s="29" t="s">
        <v>2196</v>
      </c>
      <c r="V89" s="29" t="s">
        <v>2203</v>
      </c>
      <c r="W89" s="29">
        <v>78538</v>
      </c>
      <c r="X89" s="29">
        <v>164122</v>
      </c>
      <c r="Y89" s="29">
        <v>186668</v>
      </c>
      <c r="Z89" s="29">
        <v>1.13737341733588</v>
      </c>
      <c r="AA89" s="29">
        <v>429328</v>
      </c>
      <c r="AC89" s="29" t="s">
        <v>2196</v>
      </c>
      <c r="AD89" s="29" t="s">
        <v>2203</v>
      </c>
      <c r="AE89" s="29">
        <v>78538</v>
      </c>
      <c r="AF89" s="29">
        <v>164122</v>
      </c>
      <c r="AG89" s="29">
        <v>186668</v>
      </c>
      <c r="AH89" s="29">
        <v>1.13737341733588</v>
      </c>
    </row>
    <row r="90" spans="1:34" ht="28.5" customHeight="1">
      <c r="A90" s="41" t="s">
        <v>2181</v>
      </c>
      <c r="B90" s="46">
        <v>440.11</v>
      </c>
      <c r="C90" s="46">
        <v>9164.1299999999992</v>
      </c>
      <c r="D90" s="47">
        <v>3692.4659999999999</v>
      </c>
      <c r="E90" s="44">
        <v>3739.4659999999999</v>
      </c>
      <c r="F90" s="44">
        <v>3654.4659999999999</v>
      </c>
      <c r="G90" s="44">
        <f t="shared" si="3"/>
        <v>-47</v>
      </c>
      <c r="H90" s="45" t="s">
        <v>2174</v>
      </c>
      <c r="I90" s="45" t="s">
        <v>2181</v>
      </c>
      <c r="J90" s="44">
        <v>440.11</v>
      </c>
      <c r="K90" s="44">
        <v>9164.1299999999992</v>
      </c>
      <c r="L90" s="44">
        <v>3692.4659999999999</v>
      </c>
      <c r="M90" s="27" t="s">
        <v>2204</v>
      </c>
      <c r="N90" s="27" t="s">
        <v>2205</v>
      </c>
      <c r="O90" s="27">
        <v>15500</v>
      </c>
      <c r="P90" s="27">
        <v>15500</v>
      </c>
      <c r="Q90" s="27">
        <v>15500</v>
      </c>
      <c r="R90" s="27">
        <v>1</v>
      </c>
      <c r="U90" s="29" t="s">
        <v>2200</v>
      </c>
      <c r="V90" s="29" t="s">
        <v>2205</v>
      </c>
      <c r="W90" s="29">
        <v>15500</v>
      </c>
      <c r="X90" s="29">
        <v>15500</v>
      </c>
      <c r="Y90" s="29">
        <v>15500</v>
      </c>
      <c r="Z90" s="29">
        <v>1</v>
      </c>
      <c r="AA90" s="29">
        <v>46500</v>
      </c>
      <c r="AC90" s="29" t="s">
        <v>2200</v>
      </c>
      <c r="AD90" s="29" t="s">
        <v>2205</v>
      </c>
      <c r="AE90" s="29">
        <v>15500</v>
      </c>
      <c r="AF90" s="29">
        <v>15500</v>
      </c>
      <c r="AG90" s="29">
        <v>15500</v>
      </c>
      <c r="AH90" s="29">
        <v>1</v>
      </c>
    </row>
    <row r="91" spans="1:34" ht="28.5" customHeight="1">
      <c r="A91" s="41" t="s">
        <v>2183</v>
      </c>
      <c r="B91" s="46">
        <v>397114</v>
      </c>
      <c r="C91" s="46">
        <v>726074.11</v>
      </c>
      <c r="D91" s="47">
        <v>856560.482755</v>
      </c>
      <c r="E91" s="44">
        <v>856560.482755</v>
      </c>
      <c r="F91" s="44">
        <v>856560.482755</v>
      </c>
      <c r="G91" s="44">
        <f t="shared" si="3"/>
        <v>0</v>
      </c>
      <c r="H91" s="45" t="s">
        <v>2178</v>
      </c>
      <c r="I91" s="45" t="s">
        <v>2183</v>
      </c>
      <c r="J91" s="44">
        <v>397114</v>
      </c>
      <c r="K91" s="44">
        <v>726074.11</v>
      </c>
      <c r="L91" s="44">
        <v>856560.482755</v>
      </c>
      <c r="M91" s="27" t="s">
        <v>2206</v>
      </c>
      <c r="N91" s="27" t="s">
        <v>2207</v>
      </c>
      <c r="O91" s="27">
        <v>59704</v>
      </c>
      <c r="P91" s="27">
        <v>42.28</v>
      </c>
      <c r="Q91" s="27">
        <v>596.16</v>
      </c>
      <c r="R91" s="27">
        <v>14.100283822138101</v>
      </c>
      <c r="U91" s="29" t="s">
        <v>2202</v>
      </c>
      <c r="V91" s="29" t="s">
        <v>2207</v>
      </c>
      <c r="W91" s="29">
        <v>59704</v>
      </c>
      <c r="X91" s="29">
        <v>42.28</v>
      </c>
      <c r="Y91" s="29">
        <v>840.25</v>
      </c>
      <c r="Z91" s="29">
        <v>19.8734626300851</v>
      </c>
      <c r="AA91" s="29">
        <v>60586.53</v>
      </c>
      <c r="AC91" s="29" t="s">
        <v>2202</v>
      </c>
      <c r="AD91" s="29" t="s">
        <v>2207</v>
      </c>
      <c r="AE91" s="29">
        <v>59704</v>
      </c>
      <c r="AF91" s="29">
        <v>42.28</v>
      </c>
      <c r="AG91" s="29">
        <v>840.25</v>
      </c>
      <c r="AH91" s="29">
        <v>19.8734626300851</v>
      </c>
    </row>
    <row r="92" spans="1:34" ht="28.5" customHeight="1">
      <c r="A92" s="41" t="s">
        <v>2185</v>
      </c>
      <c r="B92" s="46">
        <v>200966.15</v>
      </c>
      <c r="C92" s="46">
        <v>124267.24</v>
      </c>
      <c r="D92" s="47">
        <v>235761.76</v>
      </c>
      <c r="E92" s="44">
        <v>240672.38</v>
      </c>
      <c r="F92" s="44">
        <v>252563.92</v>
      </c>
      <c r="G92" s="44">
        <f t="shared" si="3"/>
        <v>-4910.6199999999953</v>
      </c>
      <c r="H92" s="45" t="s">
        <v>2180</v>
      </c>
      <c r="I92" s="45" t="s">
        <v>2185</v>
      </c>
      <c r="J92" s="44">
        <v>200966.15</v>
      </c>
      <c r="K92" s="44">
        <v>124267.24</v>
      </c>
      <c r="L92" s="44">
        <v>235761.76</v>
      </c>
      <c r="M92" s="27" t="s">
        <v>2208</v>
      </c>
      <c r="N92" s="27" t="s">
        <v>2209</v>
      </c>
      <c r="O92" s="27">
        <v>13</v>
      </c>
      <c r="P92" s="27">
        <v>145975.85999999999</v>
      </c>
      <c r="Q92" s="27">
        <v>169581.84</v>
      </c>
      <c r="R92" s="27">
        <v>1.1617115323040399</v>
      </c>
      <c r="U92" s="29" t="s">
        <v>2204</v>
      </c>
      <c r="V92" s="29" t="s">
        <v>2209</v>
      </c>
      <c r="W92" s="29">
        <v>13</v>
      </c>
      <c r="X92" s="29">
        <v>145975.85999999999</v>
      </c>
      <c r="Y92" s="29">
        <v>169237.75</v>
      </c>
      <c r="Z92" s="29">
        <v>1.1593543617417299</v>
      </c>
      <c r="AA92" s="29">
        <v>315226.61</v>
      </c>
      <c r="AC92" s="29" t="s">
        <v>2204</v>
      </c>
      <c r="AD92" s="29" t="s">
        <v>2209</v>
      </c>
      <c r="AE92" s="29">
        <v>13</v>
      </c>
      <c r="AF92" s="29">
        <v>145975.85999999999</v>
      </c>
      <c r="AG92" s="29">
        <v>168737.75</v>
      </c>
      <c r="AH92" s="29">
        <v>1.1559291378725201</v>
      </c>
    </row>
    <row r="93" spans="1:34" ht="28.5" customHeight="1">
      <c r="A93" s="41" t="s">
        <v>2187</v>
      </c>
      <c r="B93" s="46">
        <v>149070.82</v>
      </c>
      <c r="C93" s="46">
        <v>246890.28</v>
      </c>
      <c r="D93" s="47">
        <v>19800.88</v>
      </c>
      <c r="E93" s="44">
        <v>14890.26</v>
      </c>
      <c r="F93" s="44">
        <v>4284</v>
      </c>
      <c r="G93" s="44">
        <f t="shared" si="3"/>
        <v>4910.6200000000008</v>
      </c>
      <c r="H93" s="45" t="s">
        <v>2182</v>
      </c>
      <c r="I93" s="45" t="s">
        <v>2187</v>
      </c>
      <c r="J93" s="44">
        <v>149070.82</v>
      </c>
      <c r="K93" s="44">
        <v>246890.28</v>
      </c>
      <c r="L93" s="44">
        <v>19800.88</v>
      </c>
      <c r="M93" s="27" t="s">
        <v>2210</v>
      </c>
      <c r="N93" s="27" t="s">
        <v>2211</v>
      </c>
      <c r="O93" s="27">
        <v>76704</v>
      </c>
      <c r="P93" s="27">
        <v>82838</v>
      </c>
      <c r="Q93" s="27">
        <v>109144</v>
      </c>
      <c r="R93" s="27">
        <v>1.3175595741085</v>
      </c>
      <c r="U93" s="29" t="s">
        <v>2206</v>
      </c>
      <c r="V93" s="29" t="s">
        <v>2211</v>
      </c>
      <c r="W93" s="29">
        <v>76704</v>
      </c>
      <c r="X93" s="29">
        <v>82838</v>
      </c>
      <c r="Y93" s="29">
        <v>109144</v>
      </c>
      <c r="Z93" s="29">
        <v>1.3175595741085</v>
      </c>
      <c r="AA93" s="29">
        <v>268686</v>
      </c>
      <c r="AC93" s="29" t="s">
        <v>2206</v>
      </c>
      <c r="AD93" s="29" t="s">
        <v>2211</v>
      </c>
      <c r="AE93" s="29">
        <v>76704</v>
      </c>
      <c r="AF93" s="29">
        <v>82838</v>
      </c>
      <c r="AG93" s="29">
        <v>109144</v>
      </c>
      <c r="AH93" s="29">
        <v>1.3175595741085</v>
      </c>
    </row>
    <row r="94" spans="1:34" ht="28.5" customHeight="1">
      <c r="A94" s="41" t="s">
        <v>2189</v>
      </c>
      <c r="B94" s="46">
        <v>46606.26</v>
      </c>
      <c r="C94" s="46">
        <v>44430.239999999998</v>
      </c>
      <c r="D94" s="47">
        <v>47033.88</v>
      </c>
      <c r="E94" s="44">
        <v>47033.88</v>
      </c>
      <c r="F94" s="44">
        <v>46015</v>
      </c>
      <c r="G94" s="44">
        <f t="shared" si="3"/>
        <v>0</v>
      </c>
      <c r="H94" s="45" t="s">
        <v>2184</v>
      </c>
      <c r="I94" s="45" t="s">
        <v>2189</v>
      </c>
      <c r="J94" s="44">
        <v>46606.26</v>
      </c>
      <c r="K94" s="44">
        <v>44430.239999999998</v>
      </c>
      <c r="L94" s="44">
        <v>47033.88</v>
      </c>
      <c r="M94" s="27" t="s">
        <v>2212</v>
      </c>
      <c r="N94" s="27" t="s">
        <v>2213</v>
      </c>
      <c r="O94" s="27">
        <v>157</v>
      </c>
      <c r="P94" s="27">
        <v>157</v>
      </c>
      <c r="Q94" s="27">
        <v>100</v>
      </c>
      <c r="R94" s="27">
        <v>0.63694267515923597</v>
      </c>
      <c r="U94" s="29" t="s">
        <v>2208</v>
      </c>
      <c r="V94" s="29" t="s">
        <v>2213</v>
      </c>
      <c r="W94" s="29">
        <v>157</v>
      </c>
      <c r="X94" s="29">
        <v>157</v>
      </c>
      <c r="Y94" s="29">
        <v>100</v>
      </c>
      <c r="Z94" s="29">
        <v>0.63694267515923597</v>
      </c>
      <c r="AA94" s="29">
        <v>414</v>
      </c>
      <c r="AC94" s="29" t="s">
        <v>2208</v>
      </c>
      <c r="AD94" s="29" t="s">
        <v>2213</v>
      </c>
      <c r="AE94" s="29">
        <v>157</v>
      </c>
      <c r="AF94" s="29">
        <v>157</v>
      </c>
      <c r="AG94" s="29">
        <v>157</v>
      </c>
      <c r="AH94" s="29">
        <v>1</v>
      </c>
    </row>
    <row r="95" spans="1:34" ht="28.5" customHeight="1">
      <c r="A95" s="41" t="s">
        <v>2191</v>
      </c>
      <c r="B95" s="46">
        <v>20024</v>
      </c>
      <c r="C95" s="46">
        <v>13634</v>
      </c>
      <c r="D95" s="47">
        <v>20789.48</v>
      </c>
      <c r="E95" s="44">
        <v>20789.48</v>
      </c>
      <c r="F95" s="44">
        <v>20789.48</v>
      </c>
      <c r="G95" s="44">
        <f t="shared" si="3"/>
        <v>0</v>
      </c>
      <c r="H95" s="45" t="s">
        <v>2186</v>
      </c>
      <c r="I95" s="45" t="s">
        <v>2191</v>
      </c>
      <c r="J95" s="44">
        <v>20024</v>
      </c>
      <c r="K95" s="44">
        <v>13634</v>
      </c>
      <c r="L95" s="44">
        <v>20789.48</v>
      </c>
      <c r="M95" s="27" t="s">
        <v>2214</v>
      </c>
      <c r="N95" s="27" t="s">
        <v>2215</v>
      </c>
      <c r="O95" s="27">
        <v>73945</v>
      </c>
      <c r="P95" s="27">
        <v>80088</v>
      </c>
      <c r="Q95" s="27">
        <v>104762</v>
      </c>
      <c r="R95" s="27">
        <v>1.3080861052841899</v>
      </c>
      <c r="U95" s="29" t="s">
        <v>2210</v>
      </c>
      <c r="V95" s="29" t="s">
        <v>2215</v>
      </c>
      <c r="W95" s="29">
        <v>73945</v>
      </c>
      <c r="X95" s="29">
        <v>80088</v>
      </c>
      <c r="Y95" s="29">
        <v>104762</v>
      </c>
      <c r="Z95" s="29">
        <v>1.3080861052841899</v>
      </c>
      <c r="AA95" s="29">
        <v>258795</v>
      </c>
      <c r="AC95" s="29" t="s">
        <v>2210</v>
      </c>
      <c r="AD95" s="29" t="s">
        <v>2215</v>
      </c>
      <c r="AE95" s="29">
        <v>73945</v>
      </c>
      <c r="AF95" s="29">
        <v>80088</v>
      </c>
      <c r="AG95" s="29">
        <v>104762</v>
      </c>
      <c r="AH95" s="29">
        <v>1.3080861052841899</v>
      </c>
    </row>
    <row r="96" spans="1:34" ht="28.5" customHeight="1">
      <c r="A96" s="49" t="s">
        <v>2193</v>
      </c>
      <c r="B96" s="51">
        <v>11068</v>
      </c>
      <c r="C96" s="51">
        <v>6014</v>
      </c>
      <c r="D96" s="52">
        <v>6892</v>
      </c>
      <c r="E96" s="44">
        <v>6892</v>
      </c>
      <c r="F96" s="44">
        <v>6892</v>
      </c>
      <c r="G96" s="44">
        <f t="shared" si="3"/>
        <v>0</v>
      </c>
      <c r="H96" s="45" t="s">
        <v>2188</v>
      </c>
      <c r="I96" s="45" t="s">
        <v>2193</v>
      </c>
      <c r="J96" s="44">
        <v>11068</v>
      </c>
      <c r="K96" s="44">
        <v>6014</v>
      </c>
      <c r="L96" s="44">
        <v>6892</v>
      </c>
      <c r="M96" s="27" t="s">
        <v>2216</v>
      </c>
      <c r="N96" s="27" t="s">
        <v>2217</v>
      </c>
      <c r="O96" s="27">
        <v>2563</v>
      </c>
      <c r="P96" s="27">
        <v>2593</v>
      </c>
      <c r="Q96" s="27">
        <v>4225</v>
      </c>
      <c r="R96" s="27">
        <v>1.6293868106440399</v>
      </c>
      <c r="U96" s="29" t="s">
        <v>2212</v>
      </c>
      <c r="V96" s="29" t="s">
        <v>2217</v>
      </c>
      <c r="W96" s="29">
        <v>2563</v>
      </c>
      <c r="X96" s="29">
        <v>2593</v>
      </c>
      <c r="Y96" s="29">
        <v>4225</v>
      </c>
      <c r="Z96" s="29">
        <v>1.6293868106440399</v>
      </c>
      <c r="AA96" s="29">
        <v>9381</v>
      </c>
      <c r="AC96" s="29" t="s">
        <v>2212</v>
      </c>
      <c r="AD96" s="29" t="s">
        <v>2217</v>
      </c>
      <c r="AE96" s="29">
        <v>2563</v>
      </c>
      <c r="AF96" s="29">
        <v>2593</v>
      </c>
      <c r="AG96" s="29">
        <v>4225</v>
      </c>
      <c r="AH96" s="29">
        <v>1.6293868106440399</v>
      </c>
    </row>
    <row r="97" spans="1:34" ht="24" customHeight="1">
      <c r="A97" s="56" t="s">
        <v>2195</v>
      </c>
      <c r="B97" s="42">
        <v>8956</v>
      </c>
      <c r="C97" s="42">
        <v>7620</v>
      </c>
      <c r="D97" s="43">
        <v>13897.48</v>
      </c>
      <c r="E97" s="44">
        <v>13897.48</v>
      </c>
      <c r="F97" s="44">
        <v>13897.48</v>
      </c>
      <c r="G97" s="44">
        <f t="shared" si="3"/>
        <v>0</v>
      </c>
      <c r="H97" s="45" t="s">
        <v>2190</v>
      </c>
      <c r="I97" s="45" t="s">
        <v>2195</v>
      </c>
      <c r="J97" s="44">
        <v>8956</v>
      </c>
      <c r="K97" s="44">
        <v>7620</v>
      </c>
      <c r="L97" s="44">
        <v>13897.48</v>
      </c>
      <c r="M97" s="27" t="s">
        <v>2218</v>
      </c>
      <c r="N97" s="27" t="s">
        <v>2219</v>
      </c>
      <c r="O97" s="27">
        <v>24895.97</v>
      </c>
      <c r="P97" s="27">
        <v>79341.899999999994</v>
      </c>
      <c r="Q97" s="27">
        <v>42628.53</v>
      </c>
      <c r="R97" s="27">
        <v>0.537276394943907</v>
      </c>
      <c r="U97" s="29" t="s">
        <v>2214</v>
      </c>
      <c r="V97" s="29" t="s">
        <v>2219</v>
      </c>
      <c r="W97" s="29">
        <v>24895.97</v>
      </c>
      <c r="X97" s="29">
        <v>79341.899999999994</v>
      </c>
      <c r="Y97" s="29">
        <v>42628.53</v>
      </c>
      <c r="Z97" s="29">
        <v>0.537276394943907</v>
      </c>
      <c r="AA97" s="29">
        <v>146866.4</v>
      </c>
      <c r="AC97" s="29" t="s">
        <v>2214</v>
      </c>
      <c r="AD97" s="29" t="s">
        <v>2219</v>
      </c>
      <c r="AE97" s="29">
        <v>24895.97</v>
      </c>
      <c r="AF97" s="29">
        <v>79341.899999999994</v>
      </c>
      <c r="AG97" s="29">
        <v>42628.53</v>
      </c>
      <c r="AH97" s="29">
        <v>0.537276394943907</v>
      </c>
    </row>
    <row r="98" spans="1:34" ht="24" customHeight="1">
      <c r="A98" s="41" t="s">
        <v>2197</v>
      </c>
      <c r="B98" s="46">
        <v>157775</v>
      </c>
      <c r="C98" s="46">
        <v>144396</v>
      </c>
      <c r="D98" s="47">
        <v>158955</v>
      </c>
      <c r="E98" s="44">
        <v>158955</v>
      </c>
      <c r="F98" s="44">
        <v>158955</v>
      </c>
      <c r="G98" s="44">
        <f t="shared" si="3"/>
        <v>0</v>
      </c>
      <c r="H98" s="45" t="s">
        <v>2192</v>
      </c>
      <c r="I98" s="45" t="s">
        <v>2197</v>
      </c>
      <c r="J98" s="44">
        <v>157775</v>
      </c>
      <c r="K98" s="44">
        <v>144396</v>
      </c>
      <c r="L98" s="44">
        <v>158955</v>
      </c>
      <c r="M98" s="27" t="s">
        <v>2220</v>
      </c>
      <c r="N98" s="27" t="s">
        <v>2221</v>
      </c>
      <c r="O98" s="27">
        <v>1500</v>
      </c>
      <c r="P98" s="27">
        <v>5608</v>
      </c>
      <c r="Q98" s="27">
        <v>110</v>
      </c>
      <c r="R98" s="27">
        <v>1.9614835948644799E-2</v>
      </c>
      <c r="U98" s="29" t="s">
        <v>2222</v>
      </c>
      <c r="V98" s="29" t="s">
        <v>2223</v>
      </c>
      <c r="W98" s="29">
        <v>10250</v>
      </c>
      <c r="X98" s="29">
        <v>36900</v>
      </c>
      <c r="Y98" s="29">
        <v>955.53</v>
      </c>
      <c r="Z98" s="29">
        <v>2.5895121951219499E-2</v>
      </c>
      <c r="AA98" s="29">
        <v>48105.53</v>
      </c>
      <c r="AC98" s="29" t="s">
        <v>2222</v>
      </c>
      <c r="AD98" s="29" t="s">
        <v>2223</v>
      </c>
      <c r="AE98" s="29">
        <v>10250</v>
      </c>
      <c r="AF98" s="29">
        <v>36900</v>
      </c>
      <c r="AG98" s="29">
        <v>955.53</v>
      </c>
      <c r="AH98" s="29">
        <v>2.5895121951219499E-2</v>
      </c>
    </row>
    <row r="99" spans="1:34" ht="24" customHeight="1">
      <c r="A99" s="41" t="s">
        <v>2201</v>
      </c>
      <c r="B99" s="46">
        <v>157575</v>
      </c>
      <c r="C99" s="46">
        <v>104496</v>
      </c>
      <c r="D99" s="47">
        <v>157225</v>
      </c>
      <c r="E99" s="44">
        <v>157225</v>
      </c>
      <c r="F99" s="44">
        <v>157225</v>
      </c>
      <c r="G99" s="44">
        <f t="shared" si="3"/>
        <v>0</v>
      </c>
      <c r="H99" s="45" t="s">
        <v>2194</v>
      </c>
      <c r="I99" s="45" t="s">
        <v>2201</v>
      </c>
      <c r="J99" s="44">
        <v>157575</v>
      </c>
      <c r="K99" s="44">
        <v>104496</v>
      </c>
      <c r="L99" s="44">
        <v>157225</v>
      </c>
      <c r="M99" s="27" t="s">
        <v>2224</v>
      </c>
      <c r="N99" s="27" t="s">
        <v>2225</v>
      </c>
      <c r="O99" s="27">
        <v>6145.97</v>
      </c>
      <c r="P99" s="27">
        <v>9470.9</v>
      </c>
      <c r="Q99" s="27">
        <v>885.53</v>
      </c>
      <c r="R99" s="27">
        <v>9.3500089748598303E-2</v>
      </c>
      <c r="U99" s="29" t="s">
        <v>2216</v>
      </c>
      <c r="V99" s="29" t="s">
        <v>2221</v>
      </c>
      <c r="W99" s="29">
        <v>1500</v>
      </c>
      <c r="X99" s="29">
        <v>5608</v>
      </c>
      <c r="Y99" s="29">
        <v>110</v>
      </c>
      <c r="Z99" s="29">
        <v>1.9614835948644799E-2</v>
      </c>
      <c r="AA99" s="29">
        <v>7218</v>
      </c>
      <c r="AC99" s="29" t="s">
        <v>2216</v>
      </c>
      <c r="AD99" s="29" t="s">
        <v>2221</v>
      </c>
      <c r="AE99" s="29">
        <v>1500</v>
      </c>
      <c r="AF99" s="29">
        <v>5608</v>
      </c>
      <c r="AG99" s="29">
        <v>110</v>
      </c>
      <c r="AH99" s="29">
        <v>1.9614835948644799E-2</v>
      </c>
    </row>
    <row r="100" spans="1:34" ht="24" customHeight="1">
      <c r="A100" s="41" t="s">
        <v>2203</v>
      </c>
      <c r="B100" s="46">
        <v>78538</v>
      </c>
      <c r="C100" s="46">
        <v>164122</v>
      </c>
      <c r="D100" s="47">
        <v>187568</v>
      </c>
      <c r="E100" s="44">
        <v>187568</v>
      </c>
      <c r="F100" s="44">
        <v>186668</v>
      </c>
      <c r="G100" s="44">
        <f t="shared" si="3"/>
        <v>0</v>
      </c>
      <c r="H100" s="45" t="s">
        <v>2196</v>
      </c>
      <c r="I100" s="45" t="s">
        <v>2203</v>
      </c>
      <c r="J100" s="44">
        <v>78538</v>
      </c>
      <c r="K100" s="44">
        <v>164122</v>
      </c>
      <c r="L100" s="44">
        <v>187568</v>
      </c>
      <c r="M100" s="27" t="s">
        <v>2226</v>
      </c>
      <c r="N100" s="27" t="s">
        <v>2227</v>
      </c>
      <c r="P100" s="27">
        <v>200</v>
      </c>
      <c r="Q100" s="27">
        <v>41633</v>
      </c>
      <c r="R100" s="27">
        <v>208.16499999999999</v>
      </c>
      <c r="U100" s="29" t="s">
        <v>2220</v>
      </c>
      <c r="V100" s="29" t="s">
        <v>2227</v>
      </c>
      <c r="W100" s="29"/>
      <c r="X100" s="29">
        <v>200</v>
      </c>
      <c r="Y100" s="29">
        <v>41563</v>
      </c>
      <c r="Z100" s="29">
        <v>207.815</v>
      </c>
      <c r="AA100" s="29">
        <v>41763</v>
      </c>
      <c r="AC100" s="29" t="s">
        <v>2220</v>
      </c>
      <c r="AD100" s="29" t="s">
        <v>2227</v>
      </c>
      <c r="AF100" s="29">
        <v>200</v>
      </c>
      <c r="AG100" s="29">
        <v>41563</v>
      </c>
      <c r="AH100" s="29">
        <v>207.815</v>
      </c>
    </row>
    <row r="101" spans="1:34" ht="24" customHeight="1">
      <c r="A101" s="41" t="s">
        <v>2205</v>
      </c>
      <c r="B101" s="46">
        <v>15500</v>
      </c>
      <c r="C101" s="46">
        <v>15500</v>
      </c>
      <c r="D101" s="47">
        <v>15500</v>
      </c>
      <c r="E101" s="44">
        <v>15500</v>
      </c>
      <c r="F101" s="44">
        <v>15500</v>
      </c>
      <c r="G101" s="44">
        <f t="shared" si="3"/>
        <v>0</v>
      </c>
      <c r="H101" s="45" t="s">
        <v>2200</v>
      </c>
      <c r="I101" s="45" t="s">
        <v>2205</v>
      </c>
      <c r="J101" s="44">
        <v>15500</v>
      </c>
      <c r="K101" s="44">
        <v>15500</v>
      </c>
      <c r="L101" s="44">
        <v>15500</v>
      </c>
      <c r="M101" s="27" t="s">
        <v>2228</v>
      </c>
      <c r="N101" s="27" t="s">
        <v>2229</v>
      </c>
      <c r="O101" s="27">
        <v>27160.62</v>
      </c>
      <c r="P101" s="27">
        <v>30950.77</v>
      </c>
      <c r="Q101" s="27">
        <v>41401.750530999998</v>
      </c>
      <c r="R101" s="27">
        <v>1.3376646374548999</v>
      </c>
      <c r="U101" s="29" t="s">
        <v>2224</v>
      </c>
      <c r="V101" s="29" t="s">
        <v>2229</v>
      </c>
      <c r="W101" s="29">
        <v>27160.62</v>
      </c>
      <c r="X101" s="29">
        <v>30950.77</v>
      </c>
      <c r="Y101" s="29">
        <v>41401.750530999998</v>
      </c>
      <c r="Z101" s="29">
        <v>1.3376646374548999</v>
      </c>
      <c r="AA101" s="29">
        <v>99513.140530999997</v>
      </c>
      <c r="AC101" s="29" t="s">
        <v>2224</v>
      </c>
      <c r="AD101" s="29" t="s">
        <v>2229</v>
      </c>
      <c r="AE101" s="29">
        <v>27160.62</v>
      </c>
      <c r="AF101" s="29">
        <v>30950.77</v>
      </c>
      <c r="AG101" s="29">
        <v>41401.750530999998</v>
      </c>
      <c r="AH101" s="29">
        <v>1.3376646374548999</v>
      </c>
    </row>
    <row r="102" spans="1:34" ht="24" customHeight="1">
      <c r="A102" s="41" t="s">
        <v>2207</v>
      </c>
      <c r="B102" s="46">
        <v>59704</v>
      </c>
      <c r="C102" s="46">
        <v>42.28</v>
      </c>
      <c r="D102" s="47">
        <v>596.16</v>
      </c>
      <c r="E102" s="44">
        <v>596.16</v>
      </c>
      <c r="F102" s="44">
        <v>840.25</v>
      </c>
      <c r="G102" s="44">
        <f t="shared" si="3"/>
        <v>0</v>
      </c>
      <c r="H102" s="45" t="s">
        <v>2202</v>
      </c>
      <c r="I102" s="45" t="s">
        <v>2207</v>
      </c>
      <c r="J102" s="44">
        <v>59704</v>
      </c>
      <c r="K102" s="44">
        <v>42.28</v>
      </c>
      <c r="L102" s="44">
        <v>596.16</v>
      </c>
      <c r="M102" s="27" t="s">
        <v>2230</v>
      </c>
      <c r="N102" s="27" t="s">
        <v>2231</v>
      </c>
      <c r="O102" s="27">
        <v>1001.6</v>
      </c>
      <c r="P102" s="27">
        <v>1055.02</v>
      </c>
      <c r="Q102" s="27">
        <v>677.78</v>
      </c>
      <c r="R102" s="27">
        <v>0.64243331879964405</v>
      </c>
      <c r="U102" s="29" t="s">
        <v>2228</v>
      </c>
      <c r="V102" s="29" t="s">
        <v>2232</v>
      </c>
      <c r="W102" s="29">
        <v>24809.200000000001</v>
      </c>
      <c r="X102" s="29">
        <v>28122.93</v>
      </c>
      <c r="Y102" s="29">
        <v>38517.020531000002</v>
      </c>
      <c r="Z102" s="29">
        <v>1.36959486550655</v>
      </c>
      <c r="AA102" s="29">
        <v>91449.150531000007</v>
      </c>
      <c r="AC102" s="29" t="s">
        <v>2228</v>
      </c>
      <c r="AD102" s="29" t="s">
        <v>2232</v>
      </c>
      <c r="AE102" s="29">
        <v>24809.200000000001</v>
      </c>
      <c r="AF102" s="29">
        <v>28122.93</v>
      </c>
      <c r="AG102" s="29">
        <v>6378.0205310000001</v>
      </c>
      <c r="AH102" s="29">
        <v>0.226790755124022</v>
      </c>
    </row>
    <row r="103" spans="1:34" ht="24" customHeight="1">
      <c r="A103" s="41" t="s">
        <v>2209</v>
      </c>
      <c r="B103" s="46">
        <v>13</v>
      </c>
      <c r="C103" s="46">
        <v>145975.85999999999</v>
      </c>
      <c r="D103" s="47">
        <v>169581.84</v>
      </c>
      <c r="E103" s="44">
        <v>169581.84</v>
      </c>
      <c r="F103" s="44">
        <v>168737.75</v>
      </c>
      <c r="G103" s="44">
        <f t="shared" si="3"/>
        <v>0</v>
      </c>
      <c r="H103" s="45" t="s">
        <v>2204</v>
      </c>
      <c r="I103" s="45" t="s">
        <v>2209</v>
      </c>
      <c r="J103" s="44">
        <v>13</v>
      </c>
      <c r="K103" s="44">
        <v>145975.85999999999</v>
      </c>
      <c r="L103" s="44">
        <v>169581.84</v>
      </c>
      <c r="M103" s="27" t="s">
        <v>2233</v>
      </c>
      <c r="N103" s="27" t="s">
        <v>2232</v>
      </c>
      <c r="O103" s="27">
        <v>24809.200000000001</v>
      </c>
      <c r="P103" s="27">
        <v>28122.93</v>
      </c>
      <c r="Q103" s="27">
        <v>38642.950531000002</v>
      </c>
      <c r="R103" s="27">
        <v>1.3740727061867299</v>
      </c>
      <c r="U103" s="29" t="s">
        <v>2230</v>
      </c>
      <c r="V103" s="29" t="s">
        <v>2234</v>
      </c>
      <c r="W103" s="29">
        <v>10500</v>
      </c>
      <c r="X103" s="29">
        <v>20500</v>
      </c>
      <c r="Y103" s="29">
        <v>20500</v>
      </c>
      <c r="Z103" s="29">
        <v>1</v>
      </c>
      <c r="AA103" s="29">
        <v>51500</v>
      </c>
      <c r="AC103" s="29" t="s">
        <v>2230</v>
      </c>
      <c r="AD103" s="29" t="s">
        <v>2234</v>
      </c>
      <c r="AE103" s="29">
        <v>10500</v>
      </c>
      <c r="AF103" s="29">
        <v>20500</v>
      </c>
      <c r="AG103" s="29">
        <v>20500</v>
      </c>
      <c r="AH103" s="29">
        <v>1</v>
      </c>
    </row>
    <row r="104" spans="1:34" ht="27" customHeight="1">
      <c r="A104" s="41" t="s">
        <v>2211</v>
      </c>
      <c r="B104" s="46">
        <v>76704</v>
      </c>
      <c r="C104" s="46">
        <v>82838</v>
      </c>
      <c r="D104" s="47">
        <v>109144</v>
      </c>
      <c r="E104" s="44">
        <v>109144</v>
      </c>
      <c r="F104" s="44">
        <v>109144</v>
      </c>
      <c r="G104" s="44">
        <f t="shared" si="3"/>
        <v>0</v>
      </c>
      <c r="H104" s="45" t="s">
        <v>2206</v>
      </c>
      <c r="I104" s="45" t="s">
        <v>2211</v>
      </c>
      <c r="J104" s="44">
        <v>76704</v>
      </c>
      <c r="K104" s="44">
        <v>82838</v>
      </c>
      <c r="L104" s="44">
        <v>109144</v>
      </c>
      <c r="M104" s="27" t="s">
        <v>2235</v>
      </c>
      <c r="N104" s="27" t="s">
        <v>2234</v>
      </c>
      <c r="O104" s="27">
        <v>10500</v>
      </c>
      <c r="P104" s="27">
        <v>20500</v>
      </c>
      <c r="Q104" s="27">
        <v>20500</v>
      </c>
      <c r="R104" s="27">
        <v>1</v>
      </c>
      <c r="U104" s="29" t="s">
        <v>2233</v>
      </c>
      <c r="V104" s="29" t="s">
        <v>2236</v>
      </c>
      <c r="W104" s="29">
        <v>10000</v>
      </c>
      <c r="X104" s="29">
        <v>20000</v>
      </c>
      <c r="Y104" s="29">
        <v>396</v>
      </c>
      <c r="Z104" s="29">
        <v>1.9800000000000002E-2</v>
      </c>
      <c r="AA104" s="29">
        <v>30396</v>
      </c>
      <c r="AC104" s="29" t="s">
        <v>2233</v>
      </c>
      <c r="AD104" s="29" t="s">
        <v>2236</v>
      </c>
      <c r="AE104" s="29">
        <v>10000</v>
      </c>
      <c r="AF104" s="29">
        <v>20000</v>
      </c>
      <c r="AG104" s="29">
        <v>396</v>
      </c>
      <c r="AH104" s="29">
        <v>1.9800000000000002E-2</v>
      </c>
    </row>
    <row r="105" spans="1:34" ht="27" customHeight="1">
      <c r="A105" s="41" t="s">
        <v>2213</v>
      </c>
      <c r="B105" s="46">
        <v>157</v>
      </c>
      <c r="C105" s="46">
        <v>157</v>
      </c>
      <c r="D105" s="47">
        <v>100</v>
      </c>
      <c r="E105" s="44">
        <v>100</v>
      </c>
      <c r="F105" s="44">
        <v>157</v>
      </c>
      <c r="G105" s="44">
        <f t="shared" si="3"/>
        <v>0</v>
      </c>
      <c r="H105" s="45" t="s">
        <v>2208</v>
      </c>
      <c r="I105" s="45" t="s">
        <v>2213</v>
      </c>
      <c r="J105" s="44">
        <v>157</v>
      </c>
      <c r="K105" s="44">
        <v>157</v>
      </c>
      <c r="L105" s="44">
        <v>100</v>
      </c>
      <c r="M105" s="27" t="s">
        <v>2237</v>
      </c>
      <c r="N105" s="27" t="s">
        <v>2236</v>
      </c>
      <c r="O105" s="27">
        <v>10000</v>
      </c>
      <c r="P105" s="27">
        <v>20000</v>
      </c>
      <c r="Q105" s="27">
        <v>396</v>
      </c>
      <c r="R105" s="27">
        <v>1.9800000000000002E-2</v>
      </c>
      <c r="U105" s="29" t="s">
        <v>2235</v>
      </c>
      <c r="V105" s="29" t="s">
        <v>2238</v>
      </c>
      <c r="W105" s="29">
        <v>1543.74</v>
      </c>
      <c r="X105" s="29">
        <v>1462.19</v>
      </c>
      <c r="Y105" s="29">
        <v>1721.3</v>
      </c>
      <c r="Z105" s="29">
        <v>1.1772067925509</v>
      </c>
      <c r="AA105" s="29">
        <v>4727.2299999999996</v>
      </c>
      <c r="AC105" s="29" t="s">
        <v>2235</v>
      </c>
      <c r="AD105" s="29" t="s">
        <v>2238</v>
      </c>
      <c r="AE105" s="29">
        <v>1543.74</v>
      </c>
      <c r="AF105" s="29">
        <v>1462.19</v>
      </c>
      <c r="AG105" s="29">
        <v>1721.3</v>
      </c>
      <c r="AH105" s="29">
        <v>1.1772067925509</v>
      </c>
    </row>
    <row r="106" spans="1:34" ht="27" customHeight="1">
      <c r="A106" s="41" t="s">
        <v>2215</v>
      </c>
      <c r="B106" s="46">
        <v>73945</v>
      </c>
      <c r="C106" s="46">
        <v>80088</v>
      </c>
      <c r="D106" s="47">
        <v>104762</v>
      </c>
      <c r="E106" s="44">
        <v>104762</v>
      </c>
      <c r="F106" s="44">
        <v>104762</v>
      </c>
      <c r="G106" s="44">
        <f t="shared" si="3"/>
        <v>0</v>
      </c>
      <c r="H106" s="45" t="s">
        <v>2210</v>
      </c>
      <c r="I106" s="45" t="s">
        <v>2215</v>
      </c>
      <c r="J106" s="44">
        <v>73945</v>
      </c>
      <c r="K106" s="44">
        <v>80088</v>
      </c>
      <c r="L106" s="44">
        <v>104762</v>
      </c>
      <c r="M106" s="27" t="s">
        <v>2239</v>
      </c>
      <c r="N106" s="27" t="s">
        <v>2238</v>
      </c>
      <c r="O106" s="27">
        <v>1543.74</v>
      </c>
      <c r="P106" s="27">
        <v>1462.19</v>
      </c>
      <c r="Q106" s="27">
        <v>1721.3</v>
      </c>
      <c r="R106" s="27">
        <v>1.1772067925509</v>
      </c>
      <c r="U106" s="29" t="s">
        <v>2237</v>
      </c>
      <c r="V106" s="29" t="s">
        <v>2240</v>
      </c>
      <c r="W106" s="29">
        <v>597</v>
      </c>
      <c r="X106" s="29">
        <v>554.24</v>
      </c>
      <c r="Y106" s="29">
        <v>568</v>
      </c>
      <c r="Z106" s="29">
        <v>1.0248267898383401</v>
      </c>
      <c r="AA106" s="29">
        <v>1719.24</v>
      </c>
      <c r="AC106" s="29" t="s">
        <v>2237</v>
      </c>
      <c r="AD106" s="29" t="s">
        <v>2240</v>
      </c>
      <c r="AE106" s="29">
        <v>597</v>
      </c>
      <c r="AF106" s="29">
        <v>554.24</v>
      </c>
      <c r="AG106" s="29">
        <v>568</v>
      </c>
      <c r="AH106" s="29">
        <v>1.0248267898383401</v>
      </c>
    </row>
    <row r="107" spans="1:34" ht="27" customHeight="1">
      <c r="A107" s="57" t="s">
        <v>2217</v>
      </c>
      <c r="B107" s="46">
        <v>2563</v>
      </c>
      <c r="C107" s="46">
        <v>2593</v>
      </c>
      <c r="D107" s="47">
        <v>4225</v>
      </c>
      <c r="E107" s="44">
        <v>4225</v>
      </c>
      <c r="F107" s="44">
        <v>4225</v>
      </c>
      <c r="G107" s="44">
        <f t="shared" si="3"/>
        <v>0</v>
      </c>
      <c r="H107" s="45" t="s">
        <v>2212</v>
      </c>
      <c r="I107" s="45" t="s">
        <v>2217</v>
      </c>
      <c r="J107" s="44">
        <v>2563</v>
      </c>
      <c r="K107" s="44">
        <v>2593</v>
      </c>
      <c r="L107" s="44">
        <v>4225</v>
      </c>
      <c r="M107" s="27" t="s">
        <v>2241</v>
      </c>
      <c r="N107" s="27" t="s">
        <v>2240</v>
      </c>
      <c r="O107" s="27">
        <v>597</v>
      </c>
      <c r="P107" s="27">
        <v>554.24</v>
      </c>
      <c r="Q107" s="27">
        <v>614.33000000000004</v>
      </c>
      <c r="R107" s="27">
        <v>1.1084187355658199</v>
      </c>
      <c r="U107" s="29" t="s">
        <v>2239</v>
      </c>
      <c r="V107" s="29" t="s">
        <v>2242</v>
      </c>
      <c r="W107" s="29">
        <v>3540</v>
      </c>
      <c r="X107" s="29">
        <v>458194</v>
      </c>
      <c r="Y107" s="29">
        <v>654336</v>
      </c>
      <c r="Z107" s="29">
        <v>1.42807631701856</v>
      </c>
      <c r="AA107" s="29">
        <v>1116070</v>
      </c>
      <c r="AC107" s="29" t="s">
        <v>2239</v>
      </c>
      <c r="AD107" s="29" t="s">
        <v>2242</v>
      </c>
      <c r="AE107" s="29">
        <v>3540</v>
      </c>
      <c r="AF107" s="29">
        <v>458194</v>
      </c>
      <c r="AG107" s="29">
        <v>4936</v>
      </c>
      <c r="AH107" s="29">
        <v>1.07727294552089E-2</v>
      </c>
    </row>
    <row r="108" spans="1:34" ht="27" customHeight="1">
      <c r="A108" s="41" t="s">
        <v>2219</v>
      </c>
      <c r="B108" s="46">
        <v>24895.97</v>
      </c>
      <c r="C108" s="46">
        <v>79341.899999999994</v>
      </c>
      <c r="D108" s="47">
        <v>42628.53</v>
      </c>
      <c r="E108" s="44">
        <v>42628.53</v>
      </c>
      <c r="F108" s="44">
        <v>42628.53</v>
      </c>
      <c r="G108" s="44">
        <f t="shared" si="3"/>
        <v>0</v>
      </c>
      <c r="H108" s="45" t="s">
        <v>2214</v>
      </c>
      <c r="I108" s="45" t="s">
        <v>2219</v>
      </c>
      <c r="J108" s="44">
        <v>24895.97</v>
      </c>
      <c r="K108" s="44">
        <v>79341.899999999994</v>
      </c>
      <c r="L108" s="44">
        <v>42628.53</v>
      </c>
      <c r="M108" s="27" t="s">
        <v>2243</v>
      </c>
      <c r="N108" s="27" t="s">
        <v>2242</v>
      </c>
      <c r="O108" s="27">
        <v>3540</v>
      </c>
      <c r="P108" s="27">
        <v>458194</v>
      </c>
      <c r="Q108" s="27">
        <v>654336</v>
      </c>
      <c r="R108" s="27">
        <v>1.42807631701856</v>
      </c>
      <c r="U108" s="29" t="s">
        <v>2241</v>
      </c>
      <c r="V108" s="29" t="s">
        <v>2244</v>
      </c>
      <c r="W108" s="29">
        <v>3540</v>
      </c>
      <c r="X108" s="29">
        <v>113173.5</v>
      </c>
      <c r="Y108" s="29">
        <v>144876</v>
      </c>
      <c r="Z108" s="29">
        <v>1.2801229969913499</v>
      </c>
      <c r="AA108" s="29">
        <v>261589.5</v>
      </c>
      <c r="AC108" s="29" t="s">
        <v>2241</v>
      </c>
      <c r="AD108" s="29" t="s">
        <v>2244</v>
      </c>
      <c r="AE108" s="29">
        <v>3540</v>
      </c>
      <c r="AF108" s="29">
        <v>113173.5</v>
      </c>
      <c r="AG108" s="29">
        <v>4936</v>
      </c>
      <c r="AH108" s="29">
        <v>4.3614450379284901E-2</v>
      </c>
    </row>
    <row r="109" spans="1:34" ht="27" customHeight="1">
      <c r="A109" s="41" t="s">
        <v>2221</v>
      </c>
      <c r="B109" s="46">
        <v>1500</v>
      </c>
      <c r="C109" s="46">
        <v>5608</v>
      </c>
      <c r="D109" s="47">
        <v>110</v>
      </c>
      <c r="E109" s="44">
        <v>110</v>
      </c>
      <c r="F109" s="44">
        <v>955.53</v>
      </c>
      <c r="G109" s="44">
        <f t="shared" si="3"/>
        <v>0</v>
      </c>
      <c r="H109" s="45" t="s">
        <v>2216</v>
      </c>
      <c r="I109" s="45" t="s">
        <v>2221</v>
      </c>
      <c r="J109" s="44">
        <v>1500</v>
      </c>
      <c r="K109" s="44">
        <v>5608</v>
      </c>
      <c r="L109" s="44">
        <v>110</v>
      </c>
      <c r="M109" s="27" t="s">
        <v>2245</v>
      </c>
      <c r="N109" s="27" t="s">
        <v>2244</v>
      </c>
      <c r="O109" s="27">
        <v>3540</v>
      </c>
      <c r="P109" s="27">
        <v>113173.5</v>
      </c>
      <c r="Q109" s="27">
        <v>144876</v>
      </c>
      <c r="R109" s="27">
        <v>1.2801229969913499</v>
      </c>
      <c r="U109" s="29" t="s">
        <v>2243</v>
      </c>
      <c r="V109" s="29" t="s">
        <v>2246</v>
      </c>
      <c r="W109" s="29"/>
      <c r="X109" s="29">
        <v>345020.5</v>
      </c>
      <c r="Y109" s="29">
        <v>509460</v>
      </c>
      <c r="Z109" s="29">
        <v>1.4766079117038</v>
      </c>
      <c r="AA109" s="29">
        <v>854480.5</v>
      </c>
      <c r="AC109" s="29" t="s">
        <v>2245</v>
      </c>
      <c r="AD109" s="29" t="s">
        <v>2247</v>
      </c>
      <c r="AE109" s="29">
        <v>12499.33</v>
      </c>
      <c r="AF109" s="29">
        <v>15628.26</v>
      </c>
      <c r="AG109" s="29">
        <v>2989.49</v>
      </c>
      <c r="AH109" s="29">
        <v>0.19128744978647699</v>
      </c>
    </row>
    <row r="110" spans="1:34" ht="27" customHeight="1">
      <c r="A110" s="41" t="s">
        <v>2225</v>
      </c>
      <c r="B110" s="46">
        <v>6145.97</v>
      </c>
      <c r="C110" s="46">
        <v>9470.9</v>
      </c>
      <c r="D110" s="47">
        <v>885.53</v>
      </c>
      <c r="E110" s="44">
        <v>885.53</v>
      </c>
      <c r="F110" s="44">
        <v>110</v>
      </c>
      <c r="G110" s="44">
        <f t="shared" si="3"/>
        <v>0</v>
      </c>
      <c r="H110" s="45" t="s">
        <v>2218</v>
      </c>
      <c r="I110" s="45" t="s">
        <v>2225</v>
      </c>
      <c r="J110" s="44">
        <v>6145.97</v>
      </c>
      <c r="K110" s="44">
        <v>9470.9</v>
      </c>
      <c r="L110" s="44">
        <v>885.53</v>
      </c>
      <c r="M110" s="27" t="s">
        <v>2248</v>
      </c>
      <c r="N110" s="27" t="s">
        <v>2246</v>
      </c>
      <c r="P110" s="27">
        <v>345020.5</v>
      </c>
      <c r="Q110" s="27">
        <v>509460</v>
      </c>
      <c r="R110" s="27">
        <v>1.4766079117038</v>
      </c>
      <c r="U110" s="29" t="s">
        <v>2245</v>
      </c>
      <c r="V110" s="29" t="s">
        <v>2247</v>
      </c>
      <c r="W110" s="29">
        <v>12499.33</v>
      </c>
      <c r="X110" s="29">
        <v>15628.26</v>
      </c>
      <c r="Y110" s="29">
        <v>2989.49</v>
      </c>
      <c r="Z110" s="29">
        <v>0.19128744978647699</v>
      </c>
      <c r="AA110" s="29">
        <v>31117.08</v>
      </c>
      <c r="AC110" s="29" t="s">
        <v>2249</v>
      </c>
      <c r="AD110" s="29" t="s">
        <v>2250</v>
      </c>
      <c r="AE110" s="29">
        <v>2000</v>
      </c>
      <c r="AF110" s="29">
        <v>2000</v>
      </c>
      <c r="AG110" s="29">
        <v>2000</v>
      </c>
      <c r="AH110" s="29">
        <v>1</v>
      </c>
    </row>
    <row r="111" spans="1:34" ht="27" customHeight="1">
      <c r="A111" s="41" t="s">
        <v>2227</v>
      </c>
      <c r="B111" s="46"/>
      <c r="C111" s="46">
        <v>200</v>
      </c>
      <c r="D111" s="47">
        <v>41633</v>
      </c>
      <c r="E111" s="44">
        <v>41633</v>
      </c>
      <c r="F111" s="44">
        <v>41563</v>
      </c>
      <c r="G111" s="44">
        <f t="shared" si="3"/>
        <v>0</v>
      </c>
      <c r="H111" s="45" t="s">
        <v>2220</v>
      </c>
      <c r="I111" s="45" t="s">
        <v>2227</v>
      </c>
      <c r="J111" s="44"/>
      <c r="K111" s="44">
        <v>200</v>
      </c>
      <c r="L111" s="44">
        <v>41633</v>
      </c>
      <c r="M111" s="27" t="s">
        <v>2249</v>
      </c>
      <c r="N111" s="27" t="s">
        <v>2247</v>
      </c>
      <c r="O111" s="27">
        <v>12499.33</v>
      </c>
      <c r="P111" s="27">
        <v>15628.26</v>
      </c>
      <c r="Q111" s="27">
        <v>2989.49</v>
      </c>
      <c r="R111" s="27">
        <v>0.19128744978647699</v>
      </c>
      <c r="U111" s="29" t="s">
        <v>2249</v>
      </c>
      <c r="V111" s="29" t="s">
        <v>2250</v>
      </c>
      <c r="W111" s="29">
        <v>2000</v>
      </c>
      <c r="X111" s="29">
        <v>2000</v>
      </c>
      <c r="Y111" s="29">
        <v>2000</v>
      </c>
      <c r="Z111" s="29">
        <v>1</v>
      </c>
      <c r="AA111" s="29">
        <v>6000</v>
      </c>
      <c r="AC111" s="29" t="s">
        <v>2251</v>
      </c>
      <c r="AD111" s="29" t="s">
        <v>2252</v>
      </c>
      <c r="AE111" s="29">
        <v>2000</v>
      </c>
      <c r="AF111" s="29">
        <v>2000</v>
      </c>
      <c r="AG111" s="29">
        <v>2000</v>
      </c>
      <c r="AH111" s="29">
        <v>1</v>
      </c>
    </row>
    <row r="112" spans="1:34" ht="27" customHeight="1">
      <c r="A112" s="41" t="s">
        <v>2229</v>
      </c>
      <c r="B112" s="46">
        <v>27160.62</v>
      </c>
      <c r="C112" s="46">
        <v>30950.77</v>
      </c>
      <c r="D112" s="47">
        <v>41401.750530999998</v>
      </c>
      <c r="E112" s="44">
        <v>41401.750530999998</v>
      </c>
      <c r="F112" s="44">
        <v>41401.750530999998</v>
      </c>
      <c r="G112" s="44">
        <f t="shared" si="3"/>
        <v>0</v>
      </c>
      <c r="H112" s="45" t="s">
        <v>2224</v>
      </c>
      <c r="I112" s="45" t="s">
        <v>2229</v>
      </c>
      <c r="J112" s="44">
        <v>27160.62</v>
      </c>
      <c r="K112" s="44">
        <v>30950.77</v>
      </c>
      <c r="L112" s="44">
        <v>41401.750530999998</v>
      </c>
      <c r="M112" s="27" t="s">
        <v>2251</v>
      </c>
      <c r="N112" s="27" t="s">
        <v>2253</v>
      </c>
      <c r="O112" s="27">
        <v>12499.33</v>
      </c>
      <c r="P112" s="27">
        <v>15628.26</v>
      </c>
      <c r="Q112" s="27">
        <v>2989.49</v>
      </c>
      <c r="R112" s="27">
        <v>0.19128744978647699</v>
      </c>
      <c r="U112" s="29" t="s">
        <v>2251</v>
      </c>
      <c r="V112" s="29" t="s">
        <v>2252</v>
      </c>
      <c r="W112" s="29">
        <v>2000</v>
      </c>
      <c r="X112" s="29">
        <v>2000</v>
      </c>
      <c r="Y112" s="29">
        <v>2000</v>
      </c>
      <c r="Z112" s="29">
        <v>1</v>
      </c>
      <c r="AA112" s="29">
        <v>6000</v>
      </c>
      <c r="AC112" s="29" t="s">
        <v>2254</v>
      </c>
      <c r="AD112" s="29" t="s">
        <v>2255</v>
      </c>
      <c r="AF112" s="29">
        <v>26611</v>
      </c>
      <c r="AG112" s="29">
        <v>36545</v>
      </c>
      <c r="AH112" s="29">
        <v>1.3733042726692</v>
      </c>
    </row>
    <row r="113" spans="1:34" ht="27" customHeight="1">
      <c r="A113" s="41" t="s">
        <v>2231</v>
      </c>
      <c r="B113" s="46">
        <v>1001.6</v>
      </c>
      <c r="C113" s="46">
        <v>1055.02</v>
      </c>
      <c r="D113" s="47">
        <v>677.78</v>
      </c>
      <c r="E113" s="44">
        <v>677.78</v>
      </c>
      <c r="F113" s="44"/>
      <c r="G113" s="44"/>
      <c r="H113" s="45" t="s">
        <v>2226</v>
      </c>
      <c r="I113" s="45" t="s">
        <v>2231</v>
      </c>
      <c r="J113" s="44">
        <v>1001.6</v>
      </c>
      <c r="K113" s="44">
        <v>1055.02</v>
      </c>
      <c r="L113" s="44">
        <v>677.78</v>
      </c>
      <c r="M113" s="27" t="s">
        <v>2254</v>
      </c>
      <c r="N113" s="27" t="s">
        <v>2250</v>
      </c>
      <c r="O113" s="27">
        <v>2000</v>
      </c>
      <c r="P113" s="27">
        <v>2000</v>
      </c>
      <c r="Q113" s="27">
        <v>2000</v>
      </c>
      <c r="R113" s="27">
        <v>1</v>
      </c>
      <c r="U113" s="29" t="s">
        <v>2254</v>
      </c>
      <c r="V113" s="29" t="s">
        <v>2255</v>
      </c>
      <c r="W113" s="29"/>
      <c r="X113" s="29">
        <v>26611</v>
      </c>
      <c r="Y113" s="29">
        <v>36545</v>
      </c>
      <c r="Z113" s="29">
        <v>1.3733042726692</v>
      </c>
      <c r="AA113" s="29">
        <v>63156</v>
      </c>
      <c r="AC113" s="29" t="s">
        <v>2256</v>
      </c>
      <c r="AD113" s="29" t="s">
        <v>2257</v>
      </c>
      <c r="AF113" s="29">
        <v>26411</v>
      </c>
      <c r="AG113" s="29">
        <v>36345</v>
      </c>
      <c r="AH113" s="29">
        <v>1.3761311574722701</v>
      </c>
    </row>
    <row r="114" spans="1:34" ht="28.5" customHeight="1">
      <c r="A114" s="41" t="s">
        <v>2232</v>
      </c>
      <c r="B114" s="46">
        <v>24809.200000000001</v>
      </c>
      <c r="C114" s="46">
        <v>28122.93</v>
      </c>
      <c r="D114" s="47">
        <v>38642.950531000002</v>
      </c>
      <c r="E114" s="44">
        <v>38642.950531000002</v>
      </c>
      <c r="F114" s="44">
        <v>6378.0205310000001</v>
      </c>
      <c r="G114" s="44">
        <f t="shared" ref="G114:G122" si="4">D114-E114</f>
        <v>0</v>
      </c>
      <c r="H114" s="45" t="s">
        <v>2228</v>
      </c>
      <c r="I114" s="45" t="s">
        <v>2232</v>
      </c>
      <c r="J114" s="44">
        <v>24809.200000000001</v>
      </c>
      <c r="K114" s="44">
        <v>28122.93</v>
      </c>
      <c r="L114" s="44">
        <v>38642.950531000002</v>
      </c>
      <c r="M114" s="27" t="s">
        <v>2256</v>
      </c>
      <c r="N114" s="27" t="s">
        <v>2252</v>
      </c>
      <c r="O114" s="27">
        <v>2000</v>
      </c>
      <c r="P114" s="27">
        <v>2000</v>
      </c>
      <c r="Q114" s="27">
        <v>2000</v>
      </c>
      <c r="R114" s="27">
        <v>1</v>
      </c>
      <c r="U114" s="29" t="s">
        <v>2256</v>
      </c>
      <c r="V114" s="29" t="s">
        <v>2257</v>
      </c>
      <c r="W114" s="29"/>
      <c r="X114" s="29">
        <v>26411</v>
      </c>
      <c r="Y114" s="29">
        <v>36345</v>
      </c>
      <c r="Z114" s="29">
        <v>1.3761311574722701</v>
      </c>
      <c r="AA114" s="29">
        <v>62756</v>
      </c>
      <c r="AC114" s="29" t="s">
        <v>2258</v>
      </c>
      <c r="AD114" s="29" t="s">
        <v>2259</v>
      </c>
      <c r="AF114" s="29">
        <v>200</v>
      </c>
      <c r="AG114" s="29">
        <v>200</v>
      </c>
      <c r="AH114" s="29">
        <v>1</v>
      </c>
    </row>
    <row r="115" spans="1:34" ht="28.5" customHeight="1">
      <c r="A115" s="41" t="s">
        <v>2234</v>
      </c>
      <c r="B115" s="46">
        <v>10500</v>
      </c>
      <c r="C115" s="46">
        <v>20500</v>
      </c>
      <c r="D115" s="47">
        <v>20500</v>
      </c>
      <c r="E115" s="44">
        <v>20500</v>
      </c>
      <c r="F115" s="44">
        <v>20500</v>
      </c>
      <c r="G115" s="44">
        <f t="shared" si="4"/>
        <v>0</v>
      </c>
      <c r="H115" s="45" t="s">
        <v>2230</v>
      </c>
      <c r="I115" s="45" t="s">
        <v>2234</v>
      </c>
      <c r="J115" s="44">
        <v>10500</v>
      </c>
      <c r="K115" s="44">
        <v>20500</v>
      </c>
      <c r="L115" s="44">
        <v>20500</v>
      </c>
      <c r="M115" s="27" t="s">
        <v>2258</v>
      </c>
      <c r="N115" s="27" t="s">
        <v>2255</v>
      </c>
      <c r="P115" s="27">
        <v>26611</v>
      </c>
      <c r="Q115" s="27">
        <v>36545</v>
      </c>
      <c r="R115" s="27">
        <v>1.3733042726692</v>
      </c>
      <c r="U115" s="29" t="s">
        <v>2258</v>
      </c>
      <c r="V115" s="29" t="s">
        <v>2259</v>
      </c>
      <c r="W115" s="29"/>
      <c r="X115" s="29">
        <v>200</v>
      </c>
      <c r="Y115" s="29">
        <v>200</v>
      </c>
      <c r="Z115" s="29">
        <v>1</v>
      </c>
      <c r="AA115" s="29">
        <v>400</v>
      </c>
      <c r="AC115" s="29" t="s">
        <v>2260</v>
      </c>
      <c r="AD115" s="29" t="s">
        <v>428</v>
      </c>
      <c r="AE115" s="29">
        <v>65564</v>
      </c>
      <c r="AF115" s="29">
        <v>83270.720000000001</v>
      </c>
      <c r="AG115" s="29">
        <v>104438.24</v>
      </c>
      <c r="AH115" s="29">
        <v>1.2542012366411599</v>
      </c>
    </row>
    <row r="116" spans="1:34" ht="28.5" customHeight="1">
      <c r="A116" s="41" t="s">
        <v>2236</v>
      </c>
      <c r="B116" s="46">
        <v>10000</v>
      </c>
      <c r="C116" s="46">
        <v>20000</v>
      </c>
      <c r="D116" s="47">
        <v>396</v>
      </c>
      <c r="E116" s="44">
        <v>396</v>
      </c>
      <c r="F116" s="44">
        <v>396</v>
      </c>
      <c r="G116" s="44">
        <f t="shared" si="4"/>
        <v>0</v>
      </c>
      <c r="H116" s="45" t="s">
        <v>2233</v>
      </c>
      <c r="I116" s="45" t="s">
        <v>2236</v>
      </c>
      <c r="J116" s="44">
        <v>10000</v>
      </c>
      <c r="K116" s="44">
        <v>20000</v>
      </c>
      <c r="L116" s="44">
        <v>396</v>
      </c>
      <c r="M116" s="27" t="s">
        <v>2260</v>
      </c>
      <c r="N116" s="27" t="s">
        <v>2257</v>
      </c>
      <c r="P116" s="27">
        <v>26411</v>
      </c>
      <c r="Q116" s="27">
        <v>36345</v>
      </c>
      <c r="R116" s="27">
        <v>1.3761311574722701</v>
      </c>
      <c r="U116" s="29" t="s">
        <v>2260</v>
      </c>
      <c r="V116" s="29" t="s">
        <v>428</v>
      </c>
      <c r="W116" s="29">
        <v>65564</v>
      </c>
      <c r="X116" s="29">
        <v>83270.720000000001</v>
      </c>
      <c r="Y116" s="29">
        <v>104438.24</v>
      </c>
      <c r="Z116" s="29">
        <v>1.2542012366411599</v>
      </c>
      <c r="AA116" s="29">
        <v>253272.95999999999</v>
      </c>
      <c r="AC116" s="29" t="s">
        <v>2261</v>
      </c>
      <c r="AD116" s="29" t="s">
        <v>2262</v>
      </c>
      <c r="AE116" s="29">
        <v>65564</v>
      </c>
      <c r="AF116" s="29">
        <v>83270.720000000001</v>
      </c>
      <c r="AG116" s="29">
        <v>87975.34</v>
      </c>
      <c r="AH116" s="29">
        <v>1.0564978902548201</v>
      </c>
    </row>
    <row r="117" spans="1:34" ht="26.1" customHeight="1">
      <c r="A117" s="41" t="s">
        <v>2238</v>
      </c>
      <c r="B117" s="46">
        <v>1543.74</v>
      </c>
      <c r="C117" s="46">
        <v>1462.19</v>
      </c>
      <c r="D117" s="47">
        <v>1721.3</v>
      </c>
      <c r="E117" s="44">
        <v>1721.3</v>
      </c>
      <c r="F117" s="44">
        <v>1721.3</v>
      </c>
      <c r="G117" s="44">
        <f t="shared" si="4"/>
        <v>0</v>
      </c>
      <c r="H117" s="45" t="s">
        <v>2235</v>
      </c>
      <c r="I117" s="45" t="s">
        <v>2238</v>
      </c>
      <c r="J117" s="44">
        <v>1543.74</v>
      </c>
      <c r="K117" s="44">
        <v>1462.19</v>
      </c>
      <c r="L117" s="44">
        <v>1721.3</v>
      </c>
      <c r="M117" s="27" t="s">
        <v>2261</v>
      </c>
      <c r="N117" s="27" t="s">
        <v>2259</v>
      </c>
      <c r="P117" s="27">
        <v>200</v>
      </c>
      <c r="Q117" s="27">
        <v>200</v>
      </c>
      <c r="R117" s="27">
        <v>1</v>
      </c>
      <c r="U117" s="29" t="s">
        <v>2261</v>
      </c>
      <c r="V117" s="29" t="s">
        <v>2262</v>
      </c>
      <c r="W117" s="29">
        <v>65564</v>
      </c>
      <c r="X117" s="29">
        <v>83270.720000000001</v>
      </c>
      <c r="Y117" s="29">
        <v>104438.24</v>
      </c>
      <c r="Z117" s="29">
        <v>1.2542012366411599</v>
      </c>
      <c r="AA117" s="29">
        <v>253272.95999999999</v>
      </c>
      <c r="AC117" s="29" t="s">
        <v>935</v>
      </c>
      <c r="AD117" s="29" t="s">
        <v>2263</v>
      </c>
      <c r="AE117" s="29">
        <v>1415369</v>
      </c>
      <c r="AF117" s="29">
        <v>769350</v>
      </c>
      <c r="AG117" s="29">
        <v>864433.18649999995</v>
      </c>
      <c r="AH117" s="29">
        <v>0.66164838695002304</v>
      </c>
    </row>
    <row r="118" spans="1:34" ht="26.1" customHeight="1">
      <c r="A118" s="41" t="s">
        <v>2240</v>
      </c>
      <c r="B118" s="46">
        <v>597</v>
      </c>
      <c r="C118" s="46">
        <v>554.24</v>
      </c>
      <c r="D118" s="47">
        <v>614.33000000000004</v>
      </c>
      <c r="E118" s="44">
        <v>614.33000000000004</v>
      </c>
      <c r="F118" s="44">
        <v>568</v>
      </c>
      <c r="G118" s="44">
        <f t="shared" si="4"/>
        <v>0</v>
      </c>
      <c r="H118" s="45" t="s">
        <v>2237</v>
      </c>
      <c r="I118" s="45" t="s">
        <v>2240</v>
      </c>
      <c r="J118" s="44">
        <v>597</v>
      </c>
      <c r="K118" s="44">
        <v>554.24</v>
      </c>
      <c r="L118" s="44">
        <v>614.33000000000004</v>
      </c>
      <c r="M118" s="27" t="s">
        <v>935</v>
      </c>
      <c r="N118" s="27" t="s">
        <v>428</v>
      </c>
      <c r="O118" s="27">
        <v>65564</v>
      </c>
      <c r="P118" s="27">
        <v>83270.720000000001</v>
      </c>
      <c r="Q118" s="27">
        <v>104438.24</v>
      </c>
      <c r="R118" s="27">
        <v>1.2542012366411599</v>
      </c>
      <c r="U118" s="29" t="s">
        <v>935</v>
      </c>
      <c r="V118" s="29" t="s">
        <v>2263</v>
      </c>
      <c r="W118" s="29">
        <v>1415369</v>
      </c>
      <c r="X118" s="29">
        <v>769350</v>
      </c>
      <c r="Y118" s="29">
        <v>509039.18650000001</v>
      </c>
      <c r="Z118" s="29">
        <v>0.66164838695002304</v>
      </c>
      <c r="AA118" s="29">
        <v>2693758.1864999998</v>
      </c>
      <c r="AC118" s="29" t="s">
        <v>2264</v>
      </c>
      <c r="AD118" s="29" t="s">
        <v>2007</v>
      </c>
      <c r="AE118" s="29">
        <v>3089125.61</v>
      </c>
      <c r="AF118" s="29">
        <v>4225464.78</v>
      </c>
      <c r="AG118" s="29">
        <v>4648491.0841910001</v>
      </c>
      <c r="AH118" s="29">
        <v>1.0723929295633601</v>
      </c>
    </row>
    <row r="119" spans="1:34" ht="26.1" customHeight="1">
      <c r="A119" s="41" t="s">
        <v>2242</v>
      </c>
      <c r="B119" s="46">
        <v>3540</v>
      </c>
      <c r="C119" s="46">
        <v>458194</v>
      </c>
      <c r="D119" s="47">
        <v>654336</v>
      </c>
      <c r="E119" s="44">
        <v>654336</v>
      </c>
      <c r="F119" s="44">
        <v>4936</v>
      </c>
      <c r="G119" s="44">
        <f t="shared" si="4"/>
        <v>0</v>
      </c>
      <c r="H119" s="45" t="s">
        <v>2239</v>
      </c>
      <c r="I119" s="45" t="s">
        <v>2242</v>
      </c>
      <c r="J119" s="44">
        <v>3540</v>
      </c>
      <c r="K119" s="44">
        <v>458194</v>
      </c>
      <c r="L119" s="44">
        <v>654336</v>
      </c>
      <c r="M119" s="27" t="s">
        <v>2264</v>
      </c>
      <c r="N119" s="27" t="s">
        <v>2262</v>
      </c>
      <c r="O119" s="27">
        <v>65564</v>
      </c>
      <c r="P119" s="27">
        <v>83270.720000000001</v>
      </c>
      <c r="Q119" s="27">
        <v>104438.24</v>
      </c>
      <c r="R119" s="27">
        <v>1.2542012366411599</v>
      </c>
      <c r="U119" s="29" t="s">
        <v>2264</v>
      </c>
      <c r="V119" s="29" t="s">
        <v>2007</v>
      </c>
      <c r="W119" s="29">
        <v>3089125.61</v>
      </c>
      <c r="X119" s="29">
        <v>4225464.78</v>
      </c>
      <c r="Y119" s="29">
        <v>4483681.0241909996</v>
      </c>
      <c r="Z119" s="29">
        <v>1.06110954833021</v>
      </c>
      <c r="AA119" s="29">
        <v>11798271.414191</v>
      </c>
      <c r="AC119" s="29" t="s">
        <v>2265</v>
      </c>
      <c r="AD119" s="29" t="s">
        <v>2266</v>
      </c>
      <c r="AE119" s="29">
        <v>25731</v>
      </c>
      <c r="AF119" s="29">
        <v>32861.129999999997</v>
      </c>
      <c r="AG119" s="29">
        <v>13828.58</v>
      </c>
      <c r="AH119" s="29">
        <v>0.42081876064517598</v>
      </c>
    </row>
    <row r="120" spans="1:34" ht="26.1" customHeight="1">
      <c r="A120" s="41" t="s">
        <v>2244</v>
      </c>
      <c r="B120" s="46">
        <v>3540</v>
      </c>
      <c r="C120" s="46">
        <v>113173.5</v>
      </c>
      <c r="D120" s="47">
        <v>144876</v>
      </c>
      <c r="E120" s="44">
        <v>144876</v>
      </c>
      <c r="F120" s="44">
        <v>4936</v>
      </c>
      <c r="G120" s="44">
        <f t="shared" si="4"/>
        <v>0</v>
      </c>
      <c r="H120" s="45" t="s">
        <v>2241</v>
      </c>
      <c r="I120" s="45" t="s">
        <v>2244</v>
      </c>
      <c r="J120" s="44">
        <v>3540</v>
      </c>
      <c r="K120" s="44">
        <v>113173.5</v>
      </c>
      <c r="L120" s="44">
        <v>144876</v>
      </c>
      <c r="M120" s="27" t="s">
        <v>2265</v>
      </c>
      <c r="N120" s="27" t="s">
        <v>2263</v>
      </c>
      <c r="O120" s="27">
        <v>1415369</v>
      </c>
      <c r="P120" s="27">
        <v>769350</v>
      </c>
      <c r="Q120" s="27">
        <v>861039.18649999995</v>
      </c>
      <c r="R120" s="27">
        <v>1.1191774699421599</v>
      </c>
      <c r="U120" s="29" t="s">
        <v>2265</v>
      </c>
      <c r="V120" s="29" t="s">
        <v>2266</v>
      </c>
      <c r="W120" s="29">
        <v>25731</v>
      </c>
      <c r="X120" s="29">
        <v>32861.129999999997</v>
      </c>
      <c r="Y120" s="29">
        <v>13828.58</v>
      </c>
      <c r="Z120" s="29">
        <v>0.42081876064517598</v>
      </c>
      <c r="AA120" s="29">
        <v>72420.710000000006</v>
      </c>
      <c r="AC120" s="29" t="s">
        <v>2267</v>
      </c>
      <c r="AD120" s="29" t="s">
        <v>2268</v>
      </c>
      <c r="AE120" s="29">
        <v>11296.46</v>
      </c>
      <c r="AF120" s="29">
        <v>17338.810000000001</v>
      </c>
      <c r="AG120" s="29">
        <v>4546</v>
      </c>
      <c r="AH120" s="29">
        <v>0.26218638995409699</v>
      </c>
    </row>
    <row r="121" spans="1:34" ht="26.1" customHeight="1">
      <c r="A121" s="49" t="s">
        <v>2246</v>
      </c>
      <c r="B121" s="51"/>
      <c r="C121" s="51">
        <v>345020.5</v>
      </c>
      <c r="D121" s="52">
        <v>509460</v>
      </c>
      <c r="E121" s="44">
        <v>509460</v>
      </c>
      <c r="F121" s="44"/>
      <c r="G121" s="44">
        <f t="shared" si="4"/>
        <v>0</v>
      </c>
      <c r="H121" s="45" t="s">
        <v>2243</v>
      </c>
      <c r="I121" s="45" t="s">
        <v>2246</v>
      </c>
      <c r="J121" s="44"/>
      <c r="K121" s="44">
        <v>345020.5</v>
      </c>
      <c r="L121" s="44">
        <v>509460</v>
      </c>
      <c r="M121" s="27" t="s">
        <v>2267</v>
      </c>
      <c r="N121" s="27" t="s">
        <v>2007</v>
      </c>
      <c r="O121" s="27">
        <v>3089125.61</v>
      </c>
      <c r="P121" s="27">
        <v>4225464.78</v>
      </c>
      <c r="Q121" s="27">
        <v>4483681.0241909996</v>
      </c>
      <c r="R121" s="27">
        <v>1.06110954833021</v>
      </c>
      <c r="U121" s="29" t="s">
        <v>2267</v>
      </c>
      <c r="V121" s="29" t="s">
        <v>2268</v>
      </c>
      <c r="W121" s="29">
        <v>11296.46</v>
      </c>
      <c r="X121" s="29">
        <v>17338.810000000001</v>
      </c>
      <c r="Y121" s="29">
        <v>4546</v>
      </c>
      <c r="Z121" s="29">
        <v>0.26218638995409699</v>
      </c>
      <c r="AA121" s="29">
        <v>33181.269999999997</v>
      </c>
      <c r="AC121" s="29" t="s">
        <v>2269</v>
      </c>
      <c r="AD121" s="29" t="s">
        <v>2270</v>
      </c>
      <c r="AE121" s="29">
        <v>108457.53</v>
      </c>
      <c r="AF121" s="29">
        <v>104373.31</v>
      </c>
      <c r="AG121" s="29">
        <v>118446.1863</v>
      </c>
      <c r="AH121" s="29">
        <v>1.1348321357251201</v>
      </c>
    </row>
    <row r="122" spans="1:34" ht="23.1" customHeight="1">
      <c r="A122" s="56" t="s">
        <v>2247</v>
      </c>
      <c r="B122" s="42">
        <v>12499.33</v>
      </c>
      <c r="C122" s="42">
        <v>15628.26</v>
      </c>
      <c r="D122" s="43">
        <v>2989.49</v>
      </c>
      <c r="E122" s="44">
        <v>2989.49</v>
      </c>
      <c r="F122" s="44">
        <v>2989.49</v>
      </c>
      <c r="G122" s="44">
        <f t="shared" si="4"/>
        <v>0</v>
      </c>
      <c r="H122" s="45" t="s">
        <v>2245</v>
      </c>
      <c r="I122" s="45" t="s">
        <v>2247</v>
      </c>
      <c r="J122" s="44">
        <v>12499.33</v>
      </c>
      <c r="K122" s="44">
        <v>15628.26</v>
      </c>
      <c r="L122" s="44">
        <v>2989.49</v>
      </c>
      <c r="M122" s="27" t="s">
        <v>2269</v>
      </c>
      <c r="N122" s="27" t="s">
        <v>2266</v>
      </c>
      <c r="O122" s="27">
        <v>25731</v>
      </c>
      <c r="P122" s="27">
        <v>32861.129999999997</v>
      </c>
      <c r="Q122" s="27">
        <v>13828.58</v>
      </c>
      <c r="R122" s="27">
        <v>0.42081876064517598</v>
      </c>
      <c r="U122" s="29" t="s">
        <v>2269</v>
      </c>
      <c r="V122" s="29" t="s">
        <v>2270</v>
      </c>
      <c r="W122" s="29">
        <v>108457.53</v>
      </c>
      <c r="X122" s="29">
        <v>104373.31</v>
      </c>
      <c r="Y122" s="29">
        <v>118446.1863</v>
      </c>
      <c r="Z122" s="29">
        <v>1.1348321357251201</v>
      </c>
      <c r="AA122" s="29">
        <v>331277.02630000003</v>
      </c>
      <c r="AC122" s="29" t="s">
        <v>2271</v>
      </c>
      <c r="AD122" s="29" t="s">
        <v>2272</v>
      </c>
      <c r="AE122" s="29">
        <v>14302</v>
      </c>
      <c r="AF122" s="29">
        <v>75035.460000000006</v>
      </c>
      <c r="AG122" s="29">
        <v>10252.186299999999</v>
      </c>
      <c r="AH122" s="29">
        <v>0.13663121809341899</v>
      </c>
    </row>
    <row r="123" spans="1:34" ht="23.1" customHeight="1">
      <c r="A123" s="41" t="s">
        <v>2253</v>
      </c>
      <c r="B123" s="46">
        <v>12499.33</v>
      </c>
      <c r="C123" s="46">
        <v>15628.26</v>
      </c>
      <c r="D123" s="47">
        <v>2989.49</v>
      </c>
      <c r="E123" s="44">
        <v>2989.49</v>
      </c>
      <c r="F123" s="44"/>
      <c r="G123" s="44"/>
      <c r="H123" s="45" t="s">
        <v>2248</v>
      </c>
      <c r="I123" s="45" t="s">
        <v>2253</v>
      </c>
      <c r="J123" s="44">
        <v>12499.33</v>
      </c>
      <c r="K123" s="44">
        <v>15628.26</v>
      </c>
      <c r="L123" s="44">
        <v>2989.49</v>
      </c>
      <c r="M123" s="27" t="s">
        <v>2271</v>
      </c>
      <c r="N123" s="27" t="s">
        <v>2268</v>
      </c>
      <c r="O123" s="27">
        <v>11296.46</v>
      </c>
      <c r="P123" s="27">
        <v>17338.810000000001</v>
      </c>
      <c r="Q123" s="27">
        <v>4507.8</v>
      </c>
      <c r="R123" s="27">
        <v>0.25998323991092798</v>
      </c>
      <c r="U123" s="29" t="s">
        <v>2271</v>
      </c>
      <c r="V123" s="29" t="s">
        <v>2272</v>
      </c>
      <c r="W123" s="29">
        <v>14302</v>
      </c>
      <c r="X123" s="29">
        <v>75035.460000000006</v>
      </c>
      <c r="Y123" s="29">
        <v>10252.186299999999</v>
      </c>
      <c r="Z123" s="29">
        <v>0.13663121809341899</v>
      </c>
      <c r="AA123" s="29">
        <v>99589.646299999993</v>
      </c>
      <c r="AC123" s="29" t="s">
        <v>2273</v>
      </c>
      <c r="AD123" s="29" t="s">
        <v>2274</v>
      </c>
      <c r="AE123" s="29">
        <v>70263.91</v>
      </c>
      <c r="AF123" s="29">
        <v>9176.4</v>
      </c>
      <c r="AG123" s="29">
        <v>108194</v>
      </c>
      <c r="AH123" s="29">
        <v>11.790462490737101</v>
      </c>
    </row>
    <row r="124" spans="1:34" ht="23.1" customHeight="1">
      <c r="A124" s="41" t="s">
        <v>2250</v>
      </c>
      <c r="B124" s="46">
        <v>2000</v>
      </c>
      <c r="C124" s="46">
        <v>2000</v>
      </c>
      <c r="D124" s="47">
        <v>2000</v>
      </c>
      <c r="E124" s="44">
        <v>2000</v>
      </c>
      <c r="F124" s="44">
        <v>2000</v>
      </c>
      <c r="G124" s="44">
        <f t="shared" ref="G124:G136" si="5">D124-E124</f>
        <v>0</v>
      </c>
      <c r="H124" s="45" t="s">
        <v>2249</v>
      </c>
      <c r="I124" s="45" t="s">
        <v>2250</v>
      </c>
      <c r="J124" s="44">
        <v>2000</v>
      </c>
      <c r="K124" s="44">
        <v>2000</v>
      </c>
      <c r="L124" s="44">
        <v>2000</v>
      </c>
      <c r="M124" s="27" t="s">
        <v>2275</v>
      </c>
      <c r="N124" s="27" t="s">
        <v>2270</v>
      </c>
      <c r="O124" s="27">
        <v>108457.53</v>
      </c>
      <c r="P124" s="27">
        <v>104373.31</v>
      </c>
      <c r="Q124" s="27">
        <v>118446.1863</v>
      </c>
      <c r="R124" s="27">
        <v>1.1348321357251201</v>
      </c>
      <c r="U124" s="29" t="s">
        <v>2273</v>
      </c>
      <c r="V124" s="29" t="s">
        <v>2274</v>
      </c>
      <c r="W124" s="29">
        <v>70263.91</v>
      </c>
      <c r="X124" s="29">
        <v>9176.4</v>
      </c>
      <c r="Y124" s="29">
        <v>108194</v>
      </c>
      <c r="Z124" s="29">
        <v>11.790462490737101</v>
      </c>
      <c r="AA124" s="29">
        <v>187634.31</v>
      </c>
      <c r="AC124" s="29" t="s">
        <v>2276</v>
      </c>
      <c r="AD124" s="29" t="s">
        <v>2277</v>
      </c>
      <c r="AE124" s="29">
        <v>40730</v>
      </c>
      <c r="AF124" s="29">
        <v>722568.6</v>
      </c>
      <c r="AG124" s="29">
        <v>1126037.56</v>
      </c>
      <c r="AH124" s="29">
        <v>1.55838152944925</v>
      </c>
    </row>
    <row r="125" spans="1:34" ht="23.1" customHeight="1">
      <c r="A125" s="41" t="s">
        <v>2252</v>
      </c>
      <c r="B125" s="46">
        <v>2000</v>
      </c>
      <c r="C125" s="46">
        <v>2000</v>
      </c>
      <c r="D125" s="47">
        <v>2000</v>
      </c>
      <c r="E125" s="44">
        <v>2000</v>
      </c>
      <c r="F125" s="44">
        <v>2000</v>
      </c>
      <c r="G125" s="44">
        <f t="shared" si="5"/>
        <v>0</v>
      </c>
      <c r="H125" s="45" t="s">
        <v>2251</v>
      </c>
      <c r="I125" s="45" t="s">
        <v>2252</v>
      </c>
      <c r="J125" s="44">
        <v>2000</v>
      </c>
      <c r="K125" s="44">
        <v>2000</v>
      </c>
      <c r="L125" s="44">
        <v>2000</v>
      </c>
      <c r="M125" s="27" t="s">
        <v>2278</v>
      </c>
      <c r="N125" s="27" t="s">
        <v>2272</v>
      </c>
      <c r="O125" s="27">
        <v>14302</v>
      </c>
      <c r="P125" s="27">
        <v>75035.460000000006</v>
      </c>
      <c r="Q125" s="27">
        <v>8972.9462999999996</v>
      </c>
      <c r="R125" s="27">
        <v>0.119582745278033</v>
      </c>
      <c r="U125" s="29" t="s">
        <v>2276</v>
      </c>
      <c r="V125" s="29" t="s">
        <v>2277</v>
      </c>
      <c r="W125" s="29">
        <v>40730</v>
      </c>
      <c r="X125" s="29">
        <v>722568.6</v>
      </c>
      <c r="Y125" s="29">
        <v>934778.1</v>
      </c>
      <c r="Z125" s="29">
        <v>1.29368768584741</v>
      </c>
      <c r="AA125" s="29">
        <v>1698076.7</v>
      </c>
      <c r="AC125" s="29" t="s">
        <v>2279</v>
      </c>
      <c r="AD125" s="29" t="s">
        <v>2280</v>
      </c>
      <c r="AE125" s="29">
        <v>30730</v>
      </c>
      <c r="AF125" s="29">
        <v>722568.6</v>
      </c>
      <c r="AG125" s="29">
        <v>1126037.56</v>
      </c>
      <c r="AH125" s="29">
        <v>1.55838152944925</v>
      </c>
    </row>
    <row r="126" spans="1:34" ht="23.1" customHeight="1">
      <c r="A126" s="41" t="s">
        <v>2255</v>
      </c>
      <c r="B126" s="46"/>
      <c r="C126" s="46">
        <v>26611</v>
      </c>
      <c r="D126" s="47">
        <v>36545</v>
      </c>
      <c r="E126" s="44">
        <v>36545</v>
      </c>
      <c r="F126" s="44">
        <v>36545</v>
      </c>
      <c r="G126" s="44">
        <f t="shared" si="5"/>
        <v>0</v>
      </c>
      <c r="H126" s="45" t="s">
        <v>2254</v>
      </c>
      <c r="I126" s="45" t="s">
        <v>2255</v>
      </c>
      <c r="J126" s="44"/>
      <c r="K126" s="44">
        <v>26611</v>
      </c>
      <c r="L126" s="44">
        <v>36545</v>
      </c>
      <c r="M126" s="27" t="s">
        <v>2273</v>
      </c>
      <c r="N126" s="27" t="s">
        <v>2281</v>
      </c>
      <c r="O126" s="27">
        <v>18403</v>
      </c>
      <c r="P126" s="27">
        <v>13073</v>
      </c>
      <c r="Q126" s="27">
        <v>463299</v>
      </c>
      <c r="R126" s="27">
        <v>35.4393788724853</v>
      </c>
      <c r="U126" s="29" t="s">
        <v>2279</v>
      </c>
      <c r="V126" s="29" t="s">
        <v>2280</v>
      </c>
      <c r="W126" s="29">
        <v>30730</v>
      </c>
      <c r="X126" s="29">
        <v>722568.6</v>
      </c>
      <c r="Y126" s="29">
        <v>934778.1</v>
      </c>
      <c r="Z126" s="29">
        <v>1.29368768584741</v>
      </c>
      <c r="AA126" s="29">
        <v>1688076.7</v>
      </c>
      <c r="AC126" s="29" t="s">
        <v>2282</v>
      </c>
      <c r="AD126" s="29" t="s">
        <v>2283</v>
      </c>
      <c r="AE126" s="29">
        <v>180153.25</v>
      </c>
      <c r="AF126" s="29">
        <v>390693.82</v>
      </c>
      <c r="AG126" s="29">
        <v>379558.487891</v>
      </c>
      <c r="AH126" s="29">
        <v>0.97149857115989202</v>
      </c>
    </row>
    <row r="127" spans="1:34" ht="23.1" customHeight="1">
      <c r="A127" s="41" t="s">
        <v>2257</v>
      </c>
      <c r="B127" s="46"/>
      <c r="C127" s="46">
        <v>26411</v>
      </c>
      <c r="D127" s="47">
        <v>36345</v>
      </c>
      <c r="E127" s="44">
        <v>36345</v>
      </c>
      <c r="F127" s="44">
        <v>36345</v>
      </c>
      <c r="G127" s="44">
        <f t="shared" si="5"/>
        <v>0</v>
      </c>
      <c r="H127" s="45" t="s">
        <v>2256</v>
      </c>
      <c r="I127" s="45" t="s">
        <v>2257</v>
      </c>
      <c r="J127" s="44"/>
      <c r="K127" s="44">
        <v>26411</v>
      </c>
      <c r="L127" s="44">
        <v>36345</v>
      </c>
      <c r="M127" s="27" t="s">
        <v>2276</v>
      </c>
      <c r="N127" s="27" t="s">
        <v>2284</v>
      </c>
      <c r="O127" s="27">
        <v>4435.62</v>
      </c>
      <c r="P127" s="27">
        <v>5051.55</v>
      </c>
      <c r="Q127" s="27">
        <v>6109.24</v>
      </c>
      <c r="R127" s="27">
        <v>1.20937929942295</v>
      </c>
      <c r="U127" s="29" t="s">
        <v>2282</v>
      </c>
      <c r="V127" s="29" t="s">
        <v>2283</v>
      </c>
      <c r="W127" s="29">
        <v>180153.25</v>
      </c>
      <c r="X127" s="29">
        <v>390693.82</v>
      </c>
      <c r="Y127" s="29">
        <v>379558.487891</v>
      </c>
      <c r="Z127" s="29">
        <v>0.97149857115989202</v>
      </c>
      <c r="AA127" s="29">
        <v>950405.55789099995</v>
      </c>
      <c r="AC127" s="29" t="s">
        <v>2285</v>
      </c>
      <c r="AD127" s="29" t="s">
        <v>2286</v>
      </c>
      <c r="AE127" s="29">
        <v>14556.76</v>
      </c>
      <c r="AF127" s="29">
        <v>32599.599999999999</v>
      </c>
      <c r="AG127" s="29">
        <v>30877.597891000001</v>
      </c>
      <c r="AH127" s="29">
        <v>0.94717720128467797</v>
      </c>
    </row>
    <row r="128" spans="1:34" ht="23.1" customHeight="1">
      <c r="A128" s="41" t="s">
        <v>2259</v>
      </c>
      <c r="B128" s="46"/>
      <c r="C128" s="46">
        <v>200</v>
      </c>
      <c r="D128" s="47">
        <v>200</v>
      </c>
      <c r="E128" s="44">
        <v>200</v>
      </c>
      <c r="F128" s="44">
        <v>200</v>
      </c>
      <c r="G128" s="44">
        <f t="shared" si="5"/>
        <v>0</v>
      </c>
      <c r="H128" s="45" t="s">
        <v>2258</v>
      </c>
      <c r="I128" s="45" t="s">
        <v>2259</v>
      </c>
      <c r="J128" s="44"/>
      <c r="K128" s="44">
        <v>200</v>
      </c>
      <c r="L128" s="44">
        <v>200</v>
      </c>
      <c r="M128" s="27" t="s">
        <v>2279</v>
      </c>
      <c r="N128" s="27" t="s">
        <v>2274</v>
      </c>
      <c r="O128" s="27">
        <v>70263.91</v>
      </c>
      <c r="P128" s="27">
        <v>9176.4</v>
      </c>
      <c r="Q128" s="27">
        <v>99623</v>
      </c>
      <c r="R128" s="27">
        <v>10.856436075149301</v>
      </c>
      <c r="U128" s="29" t="s">
        <v>2285</v>
      </c>
      <c r="V128" s="29" t="s">
        <v>2286</v>
      </c>
      <c r="W128" s="29">
        <v>14556.76</v>
      </c>
      <c r="X128" s="29">
        <v>32599.599999999999</v>
      </c>
      <c r="Y128" s="29">
        <v>30877.597891000001</v>
      </c>
      <c r="Z128" s="29">
        <v>0.94717720128467797</v>
      </c>
      <c r="AA128" s="29">
        <v>78033.957890999998</v>
      </c>
      <c r="AC128" s="29" t="s">
        <v>2287</v>
      </c>
      <c r="AD128" s="29" t="s">
        <v>2288</v>
      </c>
      <c r="AE128" s="29">
        <v>62276</v>
      </c>
      <c r="AF128" s="29">
        <v>213764.6</v>
      </c>
      <c r="AG128" s="29">
        <v>74290</v>
      </c>
      <c r="AH128" s="29">
        <v>0.34753181770976099</v>
      </c>
    </row>
    <row r="129" spans="1:34" ht="24" customHeight="1">
      <c r="A129" s="41" t="s">
        <v>428</v>
      </c>
      <c r="B129" s="46">
        <v>65564</v>
      </c>
      <c r="C129" s="46">
        <v>83270.720000000001</v>
      </c>
      <c r="D129" s="47">
        <v>104438.24</v>
      </c>
      <c r="E129" s="44">
        <v>104438.24</v>
      </c>
      <c r="F129" s="44">
        <v>104438.24</v>
      </c>
      <c r="G129" s="44">
        <f t="shared" si="5"/>
        <v>0</v>
      </c>
      <c r="H129" s="45" t="s">
        <v>2260</v>
      </c>
      <c r="I129" s="45" t="s">
        <v>428</v>
      </c>
      <c r="J129" s="44">
        <v>65564</v>
      </c>
      <c r="K129" s="44">
        <v>83270.720000000001</v>
      </c>
      <c r="L129" s="44">
        <v>104438.24</v>
      </c>
      <c r="M129" s="27" t="s">
        <v>2282</v>
      </c>
      <c r="N129" s="27" t="s">
        <v>2277</v>
      </c>
      <c r="O129" s="27">
        <v>40730</v>
      </c>
      <c r="P129" s="27">
        <v>722568.6</v>
      </c>
      <c r="Q129" s="27">
        <v>934778.1</v>
      </c>
      <c r="R129" s="27">
        <v>1.29368768584741</v>
      </c>
      <c r="U129" s="29" t="s">
        <v>2287</v>
      </c>
      <c r="V129" s="29" t="s">
        <v>2288</v>
      </c>
      <c r="W129" s="29">
        <v>62276</v>
      </c>
      <c r="X129" s="29">
        <v>213764.6</v>
      </c>
      <c r="Y129" s="29">
        <v>74290</v>
      </c>
      <c r="Z129" s="29">
        <v>0.34753181770976099</v>
      </c>
      <c r="AA129" s="29">
        <v>350330.6</v>
      </c>
      <c r="AC129" s="29" t="s">
        <v>2289</v>
      </c>
      <c r="AD129" s="29" t="s">
        <v>2290</v>
      </c>
      <c r="AE129" s="29">
        <v>93523.09</v>
      </c>
      <c r="AF129" s="29">
        <v>39929.51</v>
      </c>
      <c r="AG129" s="29">
        <v>61451</v>
      </c>
      <c r="AH129" s="29">
        <v>1.5389870799817</v>
      </c>
    </row>
    <row r="130" spans="1:34" ht="24" customHeight="1">
      <c r="A130" s="41" t="s">
        <v>2262</v>
      </c>
      <c r="B130" s="46">
        <v>65564</v>
      </c>
      <c r="C130" s="46">
        <v>83270.720000000001</v>
      </c>
      <c r="D130" s="47">
        <v>104438.24</v>
      </c>
      <c r="E130" s="44">
        <v>104438.24</v>
      </c>
      <c r="F130" s="44">
        <v>87975.34</v>
      </c>
      <c r="G130" s="44">
        <f t="shared" si="5"/>
        <v>0</v>
      </c>
      <c r="H130" s="45" t="s">
        <v>2261</v>
      </c>
      <c r="I130" s="45" t="s">
        <v>2262</v>
      </c>
      <c r="J130" s="44">
        <v>65564</v>
      </c>
      <c r="K130" s="44">
        <v>83270.720000000001</v>
      </c>
      <c r="L130" s="44">
        <v>104438.24</v>
      </c>
      <c r="M130" s="27" t="s">
        <v>2285</v>
      </c>
      <c r="N130" s="27" t="s">
        <v>2280</v>
      </c>
      <c r="O130" s="27">
        <v>30730</v>
      </c>
      <c r="P130" s="27">
        <v>722568.6</v>
      </c>
      <c r="Q130" s="27">
        <v>934778.1</v>
      </c>
      <c r="R130" s="27">
        <v>1.29368768584741</v>
      </c>
      <c r="U130" s="29" t="s">
        <v>2289</v>
      </c>
      <c r="V130" s="29" t="s">
        <v>2290</v>
      </c>
      <c r="W130" s="29">
        <v>93523.09</v>
      </c>
      <c r="X130" s="29">
        <v>39929.51</v>
      </c>
      <c r="Y130" s="29">
        <v>61451</v>
      </c>
      <c r="Z130" s="29">
        <v>1.5389870799817</v>
      </c>
      <c r="AA130" s="29">
        <v>194903.6</v>
      </c>
      <c r="AC130" s="29" t="s">
        <v>2291</v>
      </c>
      <c r="AD130" s="29" t="s">
        <v>2292</v>
      </c>
      <c r="AE130" s="29">
        <v>2737.58</v>
      </c>
      <c r="AF130" s="29">
        <v>48068.59</v>
      </c>
      <c r="AG130" s="29">
        <v>212739.89</v>
      </c>
      <c r="AH130" s="29">
        <v>4.4257568195780204</v>
      </c>
    </row>
    <row r="131" spans="1:34" ht="24" customHeight="1">
      <c r="A131" s="41" t="s">
        <v>2263</v>
      </c>
      <c r="B131" s="46">
        <v>1415369</v>
      </c>
      <c r="C131" s="46">
        <v>769350</v>
      </c>
      <c r="D131" s="47">
        <v>861039.18649999995</v>
      </c>
      <c r="E131" s="44">
        <v>861039.18649999995</v>
      </c>
      <c r="F131" s="44">
        <v>864433.18649999995</v>
      </c>
      <c r="G131" s="44">
        <f t="shared" si="5"/>
        <v>0</v>
      </c>
      <c r="H131" s="45" t="s">
        <v>935</v>
      </c>
      <c r="I131" s="45" t="s">
        <v>2263</v>
      </c>
      <c r="J131" s="44">
        <v>1415369</v>
      </c>
      <c r="K131" s="44">
        <v>769350</v>
      </c>
      <c r="L131" s="44">
        <v>861039.18649999995</v>
      </c>
      <c r="M131" s="27" t="s">
        <v>2287</v>
      </c>
      <c r="N131" s="27" t="s">
        <v>2283</v>
      </c>
      <c r="O131" s="27">
        <v>180153.25</v>
      </c>
      <c r="P131" s="27">
        <v>390693.82</v>
      </c>
      <c r="Q131" s="27">
        <v>379558.487891</v>
      </c>
      <c r="R131" s="27">
        <v>0.97149857115989202</v>
      </c>
      <c r="U131" s="29" t="s">
        <v>2291</v>
      </c>
      <c r="V131" s="29" t="s">
        <v>2292</v>
      </c>
      <c r="W131" s="29">
        <v>2737.58</v>
      </c>
      <c r="X131" s="29">
        <v>48068.59</v>
      </c>
      <c r="Y131" s="29">
        <v>212739.89</v>
      </c>
      <c r="Z131" s="29">
        <v>4.4257568195780204</v>
      </c>
      <c r="AA131" s="29">
        <v>263546.06</v>
      </c>
      <c r="AC131" s="29" t="s">
        <v>2293</v>
      </c>
      <c r="AD131" s="29" t="s">
        <v>2294</v>
      </c>
      <c r="AE131" s="29">
        <v>117368</v>
      </c>
    </row>
    <row r="132" spans="1:34" ht="24.95" customHeight="1">
      <c r="A132" s="57" t="s">
        <v>2007</v>
      </c>
      <c r="B132" s="46">
        <v>3089125.61</v>
      </c>
      <c r="C132" s="46">
        <v>4225464.78</v>
      </c>
      <c r="D132" s="47">
        <f>'表20（原18）'!C21</f>
        <v>39242</v>
      </c>
      <c r="E132" s="44">
        <v>4709319.9141910002</v>
      </c>
      <c r="F132" s="44">
        <v>4698196.4941910002</v>
      </c>
      <c r="G132" s="44">
        <f t="shared" si="5"/>
        <v>-4670077.9141910002</v>
      </c>
      <c r="H132" s="45" t="s">
        <v>2264</v>
      </c>
      <c r="I132" s="45" t="s">
        <v>2007</v>
      </c>
      <c r="J132" s="44">
        <v>3089125.61</v>
      </c>
      <c r="K132" s="44">
        <v>4225464.78</v>
      </c>
      <c r="L132" s="44">
        <v>4483681.0241909996</v>
      </c>
      <c r="M132" s="27" t="s">
        <v>2289</v>
      </c>
      <c r="N132" s="27" t="s">
        <v>2286</v>
      </c>
      <c r="O132" s="27">
        <v>14556.76</v>
      </c>
      <c r="P132" s="27">
        <v>32599.599999999999</v>
      </c>
      <c r="Q132" s="27">
        <v>30877.597891000001</v>
      </c>
      <c r="R132" s="27">
        <v>0.94717720128467797</v>
      </c>
      <c r="U132" s="29" t="s">
        <v>2295</v>
      </c>
      <c r="V132" s="29" t="s">
        <v>2296</v>
      </c>
      <c r="W132" s="29">
        <v>14552</v>
      </c>
      <c r="X132" s="29">
        <v>27899</v>
      </c>
      <c r="Y132" s="29">
        <v>32278</v>
      </c>
      <c r="Z132" s="29">
        <v>1.15695903078963</v>
      </c>
      <c r="AA132" s="29">
        <v>74729</v>
      </c>
      <c r="AC132" s="29" t="s">
        <v>2295</v>
      </c>
      <c r="AD132" s="29" t="s">
        <v>2296</v>
      </c>
      <c r="AE132" s="29">
        <v>14552</v>
      </c>
      <c r="AF132" s="29">
        <v>27899</v>
      </c>
      <c r="AG132" s="29">
        <v>32278</v>
      </c>
      <c r="AH132" s="29">
        <v>1.15695903078963</v>
      </c>
    </row>
    <row r="133" spans="1:34" ht="27" customHeight="1">
      <c r="A133" s="57" t="s">
        <v>2266</v>
      </c>
      <c r="B133" s="46">
        <v>25731</v>
      </c>
      <c r="C133" s="46">
        <v>32861.129999999997</v>
      </c>
      <c r="D133" s="47">
        <v>13828.58</v>
      </c>
      <c r="E133" s="44">
        <v>13828.58</v>
      </c>
      <c r="F133" s="44">
        <v>13828.58</v>
      </c>
      <c r="G133" s="44">
        <f t="shared" si="5"/>
        <v>0</v>
      </c>
      <c r="H133" s="45" t="s">
        <v>2265</v>
      </c>
      <c r="I133" s="45" t="s">
        <v>2266</v>
      </c>
      <c r="J133" s="44">
        <v>25731</v>
      </c>
      <c r="K133" s="44">
        <v>32861.129999999997</v>
      </c>
      <c r="L133" s="44">
        <v>13828.58</v>
      </c>
      <c r="M133" s="27" t="s">
        <v>2291</v>
      </c>
      <c r="N133" s="27" t="s">
        <v>2288</v>
      </c>
      <c r="O133" s="27">
        <v>62276</v>
      </c>
      <c r="P133" s="27">
        <v>213764.6</v>
      </c>
      <c r="Q133" s="27">
        <v>233181.89</v>
      </c>
      <c r="R133" s="27">
        <v>1.0908349184102499</v>
      </c>
      <c r="U133" s="29" t="s">
        <v>2297</v>
      </c>
      <c r="V133" s="29" t="s">
        <v>2298</v>
      </c>
      <c r="W133" s="29">
        <v>10000</v>
      </c>
      <c r="X133" s="29">
        <v>26357</v>
      </c>
      <c r="Y133" s="29">
        <v>5162</v>
      </c>
      <c r="Z133" s="29">
        <v>0.19584929999620601</v>
      </c>
      <c r="AA133" s="29">
        <v>41519</v>
      </c>
      <c r="AC133" s="29" t="s">
        <v>2297</v>
      </c>
      <c r="AD133" s="29" t="s">
        <v>2298</v>
      </c>
      <c r="AE133" s="29">
        <v>10000</v>
      </c>
      <c r="AF133" s="29">
        <v>26357</v>
      </c>
      <c r="AG133" s="29">
        <v>5162</v>
      </c>
      <c r="AH133" s="29">
        <v>0.19584929999620601</v>
      </c>
    </row>
    <row r="134" spans="1:34" ht="27" customHeight="1">
      <c r="A134" s="41" t="s">
        <v>2268</v>
      </c>
      <c r="B134" s="46">
        <v>11296.46</v>
      </c>
      <c r="C134" s="46">
        <v>17338.810000000001</v>
      </c>
      <c r="D134" s="47">
        <v>4507.8</v>
      </c>
      <c r="E134" s="44">
        <v>4507.8</v>
      </c>
      <c r="F134" s="44">
        <v>4546</v>
      </c>
      <c r="G134" s="44">
        <f t="shared" si="5"/>
        <v>0</v>
      </c>
      <c r="H134" s="45" t="s">
        <v>2267</v>
      </c>
      <c r="I134" s="45" t="s">
        <v>2268</v>
      </c>
      <c r="J134" s="44">
        <v>11296.46</v>
      </c>
      <c r="K134" s="44">
        <v>17338.810000000001</v>
      </c>
      <c r="L134" s="44">
        <v>4507.8</v>
      </c>
      <c r="M134" s="27" t="s">
        <v>2295</v>
      </c>
      <c r="N134" s="27" t="s">
        <v>2290</v>
      </c>
      <c r="O134" s="27">
        <v>93523.09</v>
      </c>
      <c r="P134" s="27">
        <v>39929.51</v>
      </c>
      <c r="Q134" s="27">
        <v>61363.32</v>
      </c>
      <c r="R134" s="27">
        <v>1.53679121031037</v>
      </c>
      <c r="U134" s="29" t="s">
        <v>2299</v>
      </c>
      <c r="V134" s="29" t="s">
        <v>2300</v>
      </c>
      <c r="W134" s="29">
        <v>4552</v>
      </c>
      <c r="X134" s="29">
        <v>1542</v>
      </c>
      <c r="Y134" s="29">
        <v>27116</v>
      </c>
      <c r="Z134" s="29">
        <v>17.584954604409901</v>
      </c>
      <c r="AA134" s="29">
        <v>33210</v>
      </c>
      <c r="AC134" s="29" t="s">
        <v>2299</v>
      </c>
      <c r="AD134" s="29" t="s">
        <v>2300</v>
      </c>
      <c r="AE134" s="29">
        <v>4552</v>
      </c>
      <c r="AF134" s="29">
        <v>1542</v>
      </c>
      <c r="AG134" s="29">
        <v>27116</v>
      </c>
      <c r="AH134" s="29">
        <v>17.584954604409901</v>
      </c>
    </row>
    <row r="135" spans="1:34" ht="27" customHeight="1">
      <c r="A135" s="41" t="s">
        <v>2270</v>
      </c>
      <c r="B135" s="46">
        <v>108457.53</v>
      </c>
      <c r="C135" s="46">
        <v>104373.31</v>
      </c>
      <c r="D135" s="47">
        <v>118446.1863</v>
      </c>
      <c r="E135" s="44">
        <v>118446.1863</v>
      </c>
      <c r="F135" s="44">
        <v>118446.1863</v>
      </c>
      <c r="G135" s="44">
        <f t="shared" si="5"/>
        <v>0</v>
      </c>
      <c r="H135" s="45" t="s">
        <v>2269</v>
      </c>
      <c r="I135" s="45" t="s">
        <v>2270</v>
      </c>
      <c r="J135" s="44">
        <v>108457.53</v>
      </c>
      <c r="K135" s="44">
        <v>104373.31</v>
      </c>
      <c r="L135" s="44">
        <v>118446.1863</v>
      </c>
      <c r="M135" s="27" t="s">
        <v>2297</v>
      </c>
      <c r="N135" s="27" t="s">
        <v>2292</v>
      </c>
      <c r="O135" s="27">
        <v>2737.58</v>
      </c>
      <c r="P135" s="27">
        <v>48068.59</v>
      </c>
      <c r="Q135" s="27">
        <v>53880</v>
      </c>
      <c r="R135" s="27">
        <v>1.12089828305761</v>
      </c>
      <c r="U135" s="29" t="s">
        <v>2301</v>
      </c>
      <c r="V135" s="29" t="s">
        <v>2302</v>
      </c>
      <c r="W135" s="29">
        <v>27132.19</v>
      </c>
      <c r="X135" s="29">
        <v>34566.51</v>
      </c>
      <c r="Y135" s="29">
        <v>37741.51</v>
      </c>
      <c r="Z135" s="29">
        <v>1.0918519109970899</v>
      </c>
      <c r="AA135" s="29">
        <v>99440.21</v>
      </c>
      <c r="AC135" s="29" t="s">
        <v>2301</v>
      </c>
      <c r="AD135" s="29" t="s">
        <v>2302</v>
      </c>
      <c r="AE135" s="29">
        <v>27132.19</v>
      </c>
      <c r="AF135" s="29">
        <v>34566.51</v>
      </c>
      <c r="AG135" s="29">
        <v>37741.51</v>
      </c>
      <c r="AH135" s="29">
        <v>1.0918519109970899</v>
      </c>
    </row>
    <row r="136" spans="1:34" ht="27" customHeight="1">
      <c r="A136" s="41" t="s">
        <v>2272</v>
      </c>
      <c r="B136" s="46">
        <v>14302</v>
      </c>
      <c r="C136" s="46">
        <v>75035.460000000006</v>
      </c>
      <c r="D136" s="47">
        <v>8972.9462999999996</v>
      </c>
      <c r="E136" s="44">
        <v>8972.9462999999996</v>
      </c>
      <c r="F136" s="44">
        <v>10252.186299999999</v>
      </c>
      <c r="G136" s="44">
        <f t="shared" si="5"/>
        <v>0</v>
      </c>
      <c r="H136" s="45" t="s">
        <v>2271</v>
      </c>
      <c r="I136" s="45" t="s">
        <v>2272</v>
      </c>
      <c r="J136" s="44">
        <v>14302</v>
      </c>
      <c r="K136" s="44">
        <v>75035.460000000006</v>
      </c>
      <c r="L136" s="44">
        <v>8972.9462999999996</v>
      </c>
      <c r="M136" s="27" t="s">
        <v>2299</v>
      </c>
      <c r="N136" s="27" t="s">
        <v>2296</v>
      </c>
      <c r="O136" s="27">
        <v>14552</v>
      </c>
      <c r="P136" s="27">
        <v>27899</v>
      </c>
      <c r="Q136" s="27">
        <v>32278</v>
      </c>
      <c r="R136" s="27">
        <v>1.15695903078963</v>
      </c>
      <c r="U136" s="29" t="s">
        <v>2303</v>
      </c>
      <c r="V136" s="29" t="s">
        <v>2304</v>
      </c>
      <c r="W136" s="29">
        <v>21536.75</v>
      </c>
      <c r="X136" s="29">
        <v>4921.66</v>
      </c>
      <c r="Y136" s="29">
        <v>35060.44</v>
      </c>
      <c r="Z136" s="29">
        <v>7.1237021655295196</v>
      </c>
      <c r="AA136" s="29">
        <v>61518.85</v>
      </c>
      <c r="AC136" s="29" t="s">
        <v>2303</v>
      </c>
      <c r="AD136" s="29" t="s">
        <v>2304</v>
      </c>
      <c r="AE136" s="29">
        <v>21536.75</v>
      </c>
      <c r="AF136" s="29">
        <v>4921.66</v>
      </c>
      <c r="AG136" s="29">
        <v>35060.44</v>
      </c>
      <c r="AH136" s="29">
        <v>7.1237021655295196</v>
      </c>
    </row>
    <row r="137" spans="1:34" ht="27" customHeight="1">
      <c r="A137" s="41" t="s">
        <v>2281</v>
      </c>
      <c r="B137" s="46">
        <v>18403</v>
      </c>
      <c r="C137" s="46">
        <v>13073</v>
      </c>
      <c r="D137" s="47">
        <v>463299</v>
      </c>
      <c r="E137" s="44">
        <v>463299</v>
      </c>
      <c r="F137" s="44"/>
      <c r="G137" s="44"/>
      <c r="H137" s="45" t="s">
        <v>2275</v>
      </c>
      <c r="I137" s="45" t="s">
        <v>2281</v>
      </c>
      <c r="J137" s="44">
        <v>18403</v>
      </c>
      <c r="K137" s="44">
        <v>13073</v>
      </c>
      <c r="L137" s="44">
        <v>463299</v>
      </c>
      <c r="M137" s="27" t="s">
        <v>2301</v>
      </c>
      <c r="N137" s="27" t="s">
        <v>2298</v>
      </c>
      <c r="O137" s="27">
        <v>10000</v>
      </c>
      <c r="P137" s="27">
        <v>26357</v>
      </c>
      <c r="Q137" s="27">
        <v>14619</v>
      </c>
      <c r="R137" s="27">
        <v>0.55465341275562496</v>
      </c>
      <c r="U137" s="29" t="s">
        <v>2305</v>
      </c>
      <c r="V137" s="29" t="s">
        <v>2306</v>
      </c>
      <c r="W137" s="29">
        <v>69264.69</v>
      </c>
      <c r="X137" s="29">
        <v>90214.79</v>
      </c>
      <c r="Y137" s="29">
        <v>84230.74</v>
      </c>
      <c r="Z137" s="29">
        <v>0.93366885850978498</v>
      </c>
      <c r="AA137" s="29">
        <v>243710.22</v>
      </c>
      <c r="AC137" s="29" t="s">
        <v>2305</v>
      </c>
      <c r="AD137" s="29" t="s">
        <v>2306</v>
      </c>
      <c r="AE137" s="29">
        <v>69264.69</v>
      </c>
      <c r="AF137" s="29">
        <v>90214.79</v>
      </c>
      <c r="AG137" s="29">
        <v>84230.74</v>
      </c>
      <c r="AH137" s="29">
        <v>0.93366885850978498</v>
      </c>
    </row>
    <row r="138" spans="1:34" ht="27" customHeight="1">
      <c r="A138" s="41" t="s">
        <v>2284</v>
      </c>
      <c r="B138" s="46">
        <v>4435.62</v>
      </c>
      <c r="C138" s="46">
        <v>5051.55</v>
      </c>
      <c r="D138" s="47">
        <v>6109.24</v>
      </c>
      <c r="E138" s="44">
        <v>6109.24</v>
      </c>
      <c r="F138" s="44"/>
      <c r="G138" s="44"/>
      <c r="H138" s="45" t="s">
        <v>2278</v>
      </c>
      <c r="I138" s="45" t="s">
        <v>2284</v>
      </c>
      <c r="J138" s="44">
        <v>4435.62</v>
      </c>
      <c r="K138" s="44">
        <v>5051.55</v>
      </c>
      <c r="L138" s="44">
        <v>6109.24</v>
      </c>
      <c r="M138" s="27" t="s">
        <v>2307</v>
      </c>
      <c r="N138" s="27" t="s">
        <v>2300</v>
      </c>
      <c r="O138" s="27">
        <v>4552</v>
      </c>
      <c r="P138" s="27">
        <v>1542</v>
      </c>
      <c r="Q138" s="27">
        <v>17659</v>
      </c>
      <c r="R138" s="27">
        <v>11.452010376134901</v>
      </c>
      <c r="U138" s="29" t="s">
        <v>2308</v>
      </c>
      <c r="V138" s="29" t="s">
        <v>2309</v>
      </c>
      <c r="W138" s="29"/>
      <c r="X138" s="29">
        <v>5173.8500000000004</v>
      </c>
      <c r="Y138" s="29">
        <v>3875.45</v>
      </c>
      <c r="Z138" s="29">
        <v>0.74904568164906205</v>
      </c>
      <c r="AA138" s="29">
        <v>9049.2999999999993</v>
      </c>
      <c r="AC138" s="29" t="s">
        <v>2308</v>
      </c>
      <c r="AD138" s="29" t="s">
        <v>2309</v>
      </c>
      <c r="AF138" s="29">
        <v>5173.8500000000004</v>
      </c>
      <c r="AG138" s="29">
        <v>3875.45</v>
      </c>
      <c r="AH138" s="29">
        <v>0.74904568164906205</v>
      </c>
    </row>
    <row r="139" spans="1:34" ht="27" customHeight="1">
      <c r="A139" s="41" t="s">
        <v>2274</v>
      </c>
      <c r="B139" s="46">
        <v>70263.91</v>
      </c>
      <c r="C139" s="46">
        <v>9176.4</v>
      </c>
      <c r="D139" s="47">
        <v>99623</v>
      </c>
      <c r="E139" s="44">
        <v>99623</v>
      </c>
      <c r="F139" s="44">
        <v>108194</v>
      </c>
      <c r="G139" s="44">
        <f t="shared" ref="G139:G150" si="6">D139-E139</f>
        <v>0</v>
      </c>
      <c r="H139" s="45" t="s">
        <v>2273</v>
      </c>
      <c r="I139" s="45" t="s">
        <v>2274</v>
      </c>
      <c r="J139" s="44">
        <v>70263.91</v>
      </c>
      <c r="K139" s="44">
        <v>9176.4</v>
      </c>
      <c r="L139" s="44">
        <v>99623</v>
      </c>
      <c r="M139" s="27" t="s">
        <v>2303</v>
      </c>
      <c r="N139" s="27" t="s">
        <v>2302</v>
      </c>
      <c r="O139" s="27">
        <v>27132.19</v>
      </c>
      <c r="P139" s="27">
        <v>34566.51</v>
      </c>
      <c r="Q139" s="27">
        <v>37741.51</v>
      </c>
      <c r="R139" s="27">
        <v>1.0918519109970899</v>
      </c>
      <c r="U139" s="29" t="s">
        <v>2310</v>
      </c>
      <c r="V139" s="29" t="s">
        <v>2311</v>
      </c>
      <c r="W139" s="29">
        <v>57223</v>
      </c>
      <c r="X139" s="29">
        <v>67856.55</v>
      </c>
      <c r="Y139" s="29">
        <v>66691</v>
      </c>
      <c r="Z139" s="29">
        <v>0.98282332361430103</v>
      </c>
      <c r="AA139" s="29">
        <v>191770.55</v>
      </c>
      <c r="AC139" s="29" t="s">
        <v>2310</v>
      </c>
      <c r="AD139" s="29" t="s">
        <v>2311</v>
      </c>
      <c r="AE139" s="29">
        <v>57223</v>
      </c>
      <c r="AF139" s="29">
        <v>67856.55</v>
      </c>
      <c r="AG139" s="29">
        <v>66691</v>
      </c>
      <c r="AH139" s="29">
        <v>0.98282332361430103</v>
      </c>
    </row>
    <row r="140" spans="1:34" ht="27" customHeight="1">
      <c r="A140" s="41" t="s">
        <v>2277</v>
      </c>
      <c r="B140" s="46">
        <v>40730</v>
      </c>
      <c r="C140" s="46">
        <v>722568.6</v>
      </c>
      <c r="D140" s="47">
        <v>934778.1</v>
      </c>
      <c r="E140" s="44">
        <v>934778.1</v>
      </c>
      <c r="F140" s="44">
        <v>1126037.56</v>
      </c>
      <c r="G140" s="44">
        <f t="shared" si="6"/>
        <v>0</v>
      </c>
      <c r="H140" s="45" t="s">
        <v>2276</v>
      </c>
      <c r="I140" s="45" t="s">
        <v>2277</v>
      </c>
      <c r="J140" s="44">
        <v>40730</v>
      </c>
      <c r="K140" s="44">
        <v>722568.6</v>
      </c>
      <c r="L140" s="44">
        <v>934778.1</v>
      </c>
      <c r="M140" s="27" t="s">
        <v>2305</v>
      </c>
      <c r="N140" s="27" t="s">
        <v>2312</v>
      </c>
      <c r="O140" s="27">
        <v>3546</v>
      </c>
      <c r="P140" s="27">
        <v>27582.9</v>
      </c>
      <c r="Q140" s="27">
        <v>14826.54</v>
      </c>
      <c r="R140" s="27">
        <v>0.53752651099050497</v>
      </c>
      <c r="U140" s="29" t="s">
        <v>2313</v>
      </c>
      <c r="V140" s="29" t="s">
        <v>2314</v>
      </c>
      <c r="W140" s="29"/>
      <c r="X140" s="29">
        <v>101479</v>
      </c>
      <c r="Y140" s="29">
        <v>158250</v>
      </c>
      <c r="Z140" s="29">
        <v>1.5594359424117299</v>
      </c>
      <c r="AA140" s="29">
        <v>259729</v>
      </c>
      <c r="AC140" s="29" t="s">
        <v>2313</v>
      </c>
      <c r="AD140" s="29" t="s">
        <v>2314</v>
      </c>
      <c r="AF140" s="29">
        <v>101479</v>
      </c>
      <c r="AG140" s="29">
        <v>163922</v>
      </c>
      <c r="AH140" s="29">
        <v>1.61532927994955</v>
      </c>
    </row>
    <row r="141" spans="1:34" ht="27" customHeight="1">
      <c r="A141" s="41" t="s">
        <v>2280</v>
      </c>
      <c r="B141" s="46">
        <v>30730</v>
      </c>
      <c r="C141" s="46">
        <v>722568.6</v>
      </c>
      <c r="D141" s="47">
        <v>934778.1</v>
      </c>
      <c r="E141" s="44">
        <v>934778.1</v>
      </c>
      <c r="F141" s="44">
        <v>1126037.56</v>
      </c>
      <c r="G141" s="44">
        <f t="shared" si="6"/>
        <v>0</v>
      </c>
      <c r="H141" s="45" t="s">
        <v>2279</v>
      </c>
      <c r="I141" s="45" t="s">
        <v>2280</v>
      </c>
      <c r="J141" s="44">
        <v>30730</v>
      </c>
      <c r="K141" s="44">
        <v>722568.6</v>
      </c>
      <c r="L141" s="44">
        <v>934778.1</v>
      </c>
      <c r="M141" s="27" t="s">
        <v>2308</v>
      </c>
      <c r="N141" s="27" t="s">
        <v>2304</v>
      </c>
      <c r="O141" s="27">
        <v>21536.75</v>
      </c>
      <c r="P141" s="27">
        <v>4921.66</v>
      </c>
      <c r="Q141" s="27">
        <v>20233.900000000001</v>
      </c>
      <c r="R141" s="27">
        <v>4.1111941905779803</v>
      </c>
      <c r="U141" s="29" t="s">
        <v>2315</v>
      </c>
      <c r="V141" s="29" t="s">
        <v>2316</v>
      </c>
      <c r="W141" s="29"/>
      <c r="X141" s="29">
        <v>1425</v>
      </c>
      <c r="Y141" s="29">
        <v>2825</v>
      </c>
      <c r="Z141" s="29">
        <v>1.98245614035088</v>
      </c>
      <c r="AA141" s="29">
        <v>4250</v>
      </c>
      <c r="AC141" s="29" t="s">
        <v>2315</v>
      </c>
      <c r="AD141" s="29" t="s">
        <v>2316</v>
      </c>
      <c r="AF141" s="29">
        <v>1425</v>
      </c>
      <c r="AG141" s="29">
        <v>2825</v>
      </c>
      <c r="AH141" s="29">
        <v>1.98245614035088</v>
      </c>
    </row>
    <row r="142" spans="1:34" ht="27" customHeight="1">
      <c r="A142" s="41" t="s">
        <v>2283</v>
      </c>
      <c r="B142" s="46">
        <v>180153.25</v>
      </c>
      <c r="C142" s="46">
        <v>390693.82</v>
      </c>
      <c r="D142" s="47">
        <v>379558.487891</v>
      </c>
      <c r="E142" s="44">
        <v>379558.487891</v>
      </c>
      <c r="F142" s="44">
        <v>379558.487891</v>
      </c>
      <c r="G142" s="44">
        <f t="shared" si="6"/>
        <v>0</v>
      </c>
      <c r="H142" s="45" t="s">
        <v>2282</v>
      </c>
      <c r="I142" s="45" t="s">
        <v>2283</v>
      </c>
      <c r="J142" s="44">
        <v>180153.25</v>
      </c>
      <c r="K142" s="44">
        <v>390693.82</v>
      </c>
      <c r="L142" s="44">
        <v>379558.487891</v>
      </c>
      <c r="M142" s="27" t="s">
        <v>2310</v>
      </c>
      <c r="N142" s="27" t="s">
        <v>2306</v>
      </c>
      <c r="O142" s="27">
        <v>69264.69</v>
      </c>
      <c r="P142" s="27">
        <v>90214.79</v>
      </c>
      <c r="Q142" s="27">
        <v>84230.74</v>
      </c>
      <c r="R142" s="27">
        <v>0.93366885850978498</v>
      </c>
      <c r="U142" s="29" t="s">
        <v>2317</v>
      </c>
      <c r="V142" s="29" t="s">
        <v>2318</v>
      </c>
      <c r="W142" s="29"/>
      <c r="X142" s="29">
        <v>634</v>
      </c>
      <c r="Y142" s="29">
        <v>634</v>
      </c>
      <c r="Z142" s="29">
        <v>1</v>
      </c>
      <c r="AA142" s="29">
        <v>1268</v>
      </c>
      <c r="AC142" s="29" t="s">
        <v>2317</v>
      </c>
      <c r="AD142" s="29" t="s">
        <v>2318</v>
      </c>
      <c r="AF142" s="29">
        <v>634</v>
      </c>
      <c r="AG142" s="29">
        <v>634</v>
      </c>
      <c r="AH142" s="29">
        <v>1</v>
      </c>
    </row>
    <row r="143" spans="1:34" ht="27" customHeight="1">
      <c r="A143" s="41" t="s">
        <v>2286</v>
      </c>
      <c r="B143" s="46">
        <v>14556.76</v>
      </c>
      <c r="C143" s="46">
        <v>32599.599999999999</v>
      </c>
      <c r="D143" s="47">
        <v>30877.597891000001</v>
      </c>
      <c r="E143" s="44">
        <v>30877.597891000001</v>
      </c>
      <c r="F143" s="44">
        <v>30877.597891000001</v>
      </c>
      <c r="G143" s="44">
        <f t="shared" si="6"/>
        <v>0</v>
      </c>
      <c r="H143" s="45" t="s">
        <v>2285</v>
      </c>
      <c r="I143" s="45" t="s">
        <v>2286</v>
      </c>
      <c r="J143" s="44">
        <v>14556.76</v>
      </c>
      <c r="K143" s="44">
        <v>32599.599999999999</v>
      </c>
      <c r="L143" s="44">
        <v>30877.597891000001</v>
      </c>
      <c r="M143" s="27" t="s">
        <v>2313</v>
      </c>
      <c r="N143" s="27" t="s">
        <v>2309</v>
      </c>
      <c r="P143" s="27">
        <v>5173.8500000000004</v>
      </c>
      <c r="Q143" s="27">
        <v>3875.45</v>
      </c>
      <c r="R143" s="27">
        <v>0.74904568164906205</v>
      </c>
      <c r="U143" s="29" t="s">
        <v>2319</v>
      </c>
      <c r="V143" s="29" t="s">
        <v>2320</v>
      </c>
      <c r="W143" s="29"/>
      <c r="X143" s="29">
        <v>99420</v>
      </c>
      <c r="Y143" s="29">
        <v>154791</v>
      </c>
      <c r="Z143" s="29">
        <v>1.55694025347013</v>
      </c>
      <c r="AA143" s="29">
        <v>254211</v>
      </c>
      <c r="AC143" s="29" t="s">
        <v>2319</v>
      </c>
      <c r="AD143" s="29" t="s">
        <v>2320</v>
      </c>
      <c r="AF143" s="29">
        <v>99420</v>
      </c>
      <c r="AG143" s="29">
        <v>160463</v>
      </c>
      <c r="AH143" s="29">
        <v>1.61399114866224</v>
      </c>
    </row>
    <row r="144" spans="1:34" ht="27" customHeight="1">
      <c r="A144" s="41" t="s">
        <v>2288</v>
      </c>
      <c r="B144" s="46">
        <v>62276</v>
      </c>
      <c r="C144" s="46">
        <v>213764.6</v>
      </c>
      <c r="D144" s="47">
        <v>233181.89</v>
      </c>
      <c r="E144" s="44">
        <v>233181.89</v>
      </c>
      <c r="F144" s="44">
        <v>74290</v>
      </c>
      <c r="G144" s="44">
        <f t="shared" si="6"/>
        <v>0</v>
      </c>
      <c r="H144" s="45" t="s">
        <v>2287</v>
      </c>
      <c r="I144" s="45" t="s">
        <v>2288</v>
      </c>
      <c r="J144" s="44">
        <v>62276</v>
      </c>
      <c r="K144" s="44">
        <v>213764.6</v>
      </c>
      <c r="L144" s="44">
        <v>233181.89</v>
      </c>
      <c r="M144" s="27" t="s">
        <v>2315</v>
      </c>
      <c r="N144" s="27" t="s">
        <v>2311</v>
      </c>
      <c r="O144" s="27">
        <v>57223</v>
      </c>
      <c r="P144" s="27">
        <v>67856.55</v>
      </c>
      <c r="Q144" s="27">
        <v>64917</v>
      </c>
      <c r="R144" s="27">
        <v>0.95667993730892598</v>
      </c>
      <c r="U144" s="29" t="s">
        <v>2321</v>
      </c>
      <c r="V144" s="29" t="s">
        <v>2322</v>
      </c>
      <c r="W144" s="29"/>
      <c r="X144" s="29">
        <v>2645</v>
      </c>
      <c r="Y144" s="29">
        <v>1020</v>
      </c>
      <c r="Z144" s="29">
        <v>0.38563327032136102</v>
      </c>
      <c r="AA144" s="29">
        <v>3665</v>
      </c>
      <c r="AC144" s="29" t="s">
        <v>2321</v>
      </c>
      <c r="AD144" s="29" t="s">
        <v>2322</v>
      </c>
      <c r="AF144" s="29">
        <v>2645</v>
      </c>
      <c r="AG144" s="29">
        <v>1020</v>
      </c>
      <c r="AH144" s="29">
        <v>0.38563327032136102</v>
      </c>
    </row>
    <row r="145" spans="1:34" ht="27" customHeight="1">
      <c r="A145" s="41" t="s">
        <v>2290</v>
      </c>
      <c r="B145" s="46">
        <v>93523.09</v>
      </c>
      <c r="C145" s="46">
        <v>39929.51</v>
      </c>
      <c r="D145" s="47">
        <v>61363.32</v>
      </c>
      <c r="E145" s="44">
        <v>61363.32</v>
      </c>
      <c r="F145" s="44">
        <v>61451</v>
      </c>
      <c r="G145" s="44">
        <f t="shared" si="6"/>
        <v>0</v>
      </c>
      <c r="H145" s="45" t="s">
        <v>2289</v>
      </c>
      <c r="I145" s="45" t="s">
        <v>2290</v>
      </c>
      <c r="J145" s="44">
        <v>93523.09</v>
      </c>
      <c r="K145" s="44">
        <v>39929.51</v>
      </c>
      <c r="L145" s="44">
        <v>61363.32</v>
      </c>
      <c r="M145" s="27" t="s">
        <v>2317</v>
      </c>
      <c r="N145" s="27" t="s">
        <v>2314</v>
      </c>
      <c r="P145" s="27">
        <v>101479</v>
      </c>
      <c r="Q145" s="27">
        <v>158250</v>
      </c>
      <c r="R145" s="27">
        <v>1.5594359424117299</v>
      </c>
      <c r="U145" s="29" t="s">
        <v>2323</v>
      </c>
      <c r="V145" s="29" t="s">
        <v>2324</v>
      </c>
      <c r="W145" s="29"/>
      <c r="X145" s="29">
        <v>2645</v>
      </c>
      <c r="Y145" s="29">
        <v>1020</v>
      </c>
      <c r="Z145" s="29">
        <v>0.38563327032136102</v>
      </c>
      <c r="AA145" s="29">
        <v>3665</v>
      </c>
      <c r="AC145" s="29" t="s">
        <v>2323</v>
      </c>
      <c r="AD145" s="29" t="s">
        <v>2324</v>
      </c>
      <c r="AF145" s="29">
        <v>2645</v>
      </c>
      <c r="AG145" s="29">
        <v>1020</v>
      </c>
      <c r="AH145" s="29">
        <v>0.38563327032136102</v>
      </c>
    </row>
    <row r="146" spans="1:34" ht="24.95" customHeight="1">
      <c r="A146" s="41" t="s">
        <v>2292</v>
      </c>
      <c r="B146" s="46">
        <v>2737.58</v>
      </c>
      <c r="C146" s="46">
        <v>48068.59</v>
      </c>
      <c r="D146" s="47">
        <v>53880</v>
      </c>
      <c r="E146" s="44">
        <v>53880</v>
      </c>
      <c r="F146" s="44">
        <v>212739.89</v>
      </c>
      <c r="G146" s="44">
        <f t="shared" si="6"/>
        <v>0</v>
      </c>
      <c r="H146" s="45" t="s">
        <v>2291</v>
      </c>
      <c r="I146" s="45" t="s">
        <v>2292</v>
      </c>
      <c r="J146" s="44">
        <v>2737.58</v>
      </c>
      <c r="K146" s="44">
        <v>48068.59</v>
      </c>
      <c r="L146" s="44">
        <v>53880</v>
      </c>
      <c r="M146" s="27" t="s">
        <v>2319</v>
      </c>
      <c r="N146" s="27" t="s">
        <v>2316</v>
      </c>
      <c r="P146" s="27">
        <v>1425</v>
      </c>
      <c r="Q146" s="27">
        <v>2825</v>
      </c>
      <c r="R146" s="27">
        <v>1.98245614035088</v>
      </c>
      <c r="U146" s="29" t="s">
        <v>2325</v>
      </c>
      <c r="V146" s="29" t="s">
        <v>2326</v>
      </c>
      <c r="W146" s="29"/>
      <c r="X146" s="29">
        <v>242442</v>
      </c>
      <c r="Y146" s="29">
        <v>245643</v>
      </c>
      <c r="Z146" s="29">
        <v>1.01320315786869</v>
      </c>
      <c r="AA146" s="29">
        <v>488085</v>
      </c>
      <c r="AC146" s="29" t="s">
        <v>2325</v>
      </c>
      <c r="AD146" s="29" t="s">
        <v>2326</v>
      </c>
      <c r="AF146" s="29">
        <v>242442</v>
      </c>
      <c r="AG146" s="29">
        <v>245643</v>
      </c>
      <c r="AH146" s="29">
        <v>1.01320315786869</v>
      </c>
    </row>
    <row r="147" spans="1:34" ht="24.95" customHeight="1">
      <c r="A147" s="49" t="s">
        <v>2296</v>
      </c>
      <c r="B147" s="51">
        <v>14552</v>
      </c>
      <c r="C147" s="51">
        <v>27899</v>
      </c>
      <c r="D147" s="52">
        <v>32278</v>
      </c>
      <c r="E147" s="44">
        <v>32278</v>
      </c>
      <c r="F147" s="44">
        <v>32278</v>
      </c>
      <c r="G147" s="44">
        <f t="shared" si="6"/>
        <v>0</v>
      </c>
      <c r="H147" s="45" t="s">
        <v>2295</v>
      </c>
      <c r="I147" s="45" t="s">
        <v>2296</v>
      </c>
      <c r="J147" s="44">
        <v>14552</v>
      </c>
      <c r="K147" s="44">
        <v>27899</v>
      </c>
      <c r="L147" s="44">
        <v>32278</v>
      </c>
      <c r="M147" s="27" t="s">
        <v>2321</v>
      </c>
      <c r="N147" s="27" t="s">
        <v>2318</v>
      </c>
      <c r="P147" s="27">
        <v>634</v>
      </c>
      <c r="Q147" s="27">
        <v>634</v>
      </c>
      <c r="R147" s="27">
        <v>1</v>
      </c>
      <c r="U147" s="29" t="s">
        <v>2327</v>
      </c>
      <c r="V147" s="29" t="s">
        <v>2328</v>
      </c>
      <c r="W147" s="29"/>
      <c r="X147" s="29">
        <v>239879</v>
      </c>
      <c r="Y147" s="29">
        <v>241704</v>
      </c>
      <c r="Z147" s="29">
        <v>1.00760800236786</v>
      </c>
      <c r="AA147" s="29">
        <v>481583</v>
      </c>
      <c r="AC147" s="29" t="s">
        <v>2327</v>
      </c>
      <c r="AD147" s="29" t="s">
        <v>2328</v>
      </c>
      <c r="AF147" s="29">
        <v>239879</v>
      </c>
      <c r="AG147" s="29">
        <v>241704</v>
      </c>
      <c r="AH147" s="29">
        <v>1.00760800236786</v>
      </c>
    </row>
    <row r="148" spans="1:34" ht="30" customHeight="1">
      <c r="A148" s="56" t="s">
        <v>2298</v>
      </c>
      <c r="B148" s="42">
        <v>10000</v>
      </c>
      <c r="C148" s="42">
        <v>26357</v>
      </c>
      <c r="D148" s="43">
        <v>16014</v>
      </c>
      <c r="E148" s="44">
        <v>14619</v>
      </c>
      <c r="F148" s="44">
        <v>5162</v>
      </c>
      <c r="G148" s="44">
        <f t="shared" si="6"/>
        <v>1395</v>
      </c>
      <c r="H148" s="45" t="s">
        <v>2297</v>
      </c>
      <c r="I148" s="45" t="s">
        <v>2298</v>
      </c>
      <c r="J148" s="44">
        <v>10000</v>
      </c>
      <c r="K148" s="44">
        <v>26357</v>
      </c>
      <c r="L148" s="44">
        <v>16014</v>
      </c>
      <c r="M148" s="27" t="s">
        <v>2323</v>
      </c>
      <c r="N148" s="27" t="s">
        <v>2320</v>
      </c>
      <c r="P148" s="27">
        <v>99420</v>
      </c>
      <c r="Q148" s="27">
        <v>154791</v>
      </c>
      <c r="R148" s="27">
        <v>1.55694025347013</v>
      </c>
      <c r="U148" s="29" t="s">
        <v>2329</v>
      </c>
      <c r="V148" s="29" t="s">
        <v>2330</v>
      </c>
      <c r="W148" s="29"/>
      <c r="X148" s="29">
        <v>2153</v>
      </c>
      <c r="Y148" s="29">
        <v>1939</v>
      </c>
      <c r="Z148" s="29">
        <v>0.90060380863910805</v>
      </c>
      <c r="AA148" s="29">
        <v>4092</v>
      </c>
      <c r="AC148" s="29" t="s">
        <v>2329</v>
      </c>
      <c r="AD148" s="29" t="s">
        <v>2330</v>
      </c>
      <c r="AF148" s="29">
        <v>2153</v>
      </c>
      <c r="AG148" s="29">
        <v>1939</v>
      </c>
      <c r="AH148" s="29">
        <v>0.90060380863910805</v>
      </c>
    </row>
    <row r="149" spans="1:34" ht="30" customHeight="1">
      <c r="A149" s="41" t="s">
        <v>2300</v>
      </c>
      <c r="B149" s="46">
        <v>4552</v>
      </c>
      <c r="C149" s="46">
        <v>1542</v>
      </c>
      <c r="D149" s="47">
        <v>16264</v>
      </c>
      <c r="E149" s="44">
        <v>17659</v>
      </c>
      <c r="F149" s="44">
        <v>27116</v>
      </c>
      <c r="G149" s="44">
        <f t="shared" si="6"/>
        <v>-1395</v>
      </c>
      <c r="H149" s="45" t="s">
        <v>2299</v>
      </c>
      <c r="I149" s="45" t="s">
        <v>2300</v>
      </c>
      <c r="J149" s="44">
        <v>4552</v>
      </c>
      <c r="K149" s="44">
        <v>1542</v>
      </c>
      <c r="L149" s="44">
        <v>16264</v>
      </c>
      <c r="M149" s="27" t="s">
        <v>2325</v>
      </c>
      <c r="N149" s="27" t="s">
        <v>2322</v>
      </c>
      <c r="P149" s="27">
        <v>2645</v>
      </c>
      <c r="Q149" s="27">
        <v>1020</v>
      </c>
      <c r="R149" s="27">
        <v>0.38563327032136102</v>
      </c>
      <c r="U149" s="29" t="s">
        <v>2331</v>
      </c>
      <c r="V149" s="29" t="s">
        <v>2332</v>
      </c>
      <c r="W149" s="29"/>
      <c r="X149" s="29">
        <v>410</v>
      </c>
      <c r="Y149" s="29">
        <v>2000</v>
      </c>
      <c r="Z149" s="29">
        <v>4.8780487804878003</v>
      </c>
      <c r="AA149" s="29">
        <v>2410</v>
      </c>
      <c r="AC149" s="29" t="s">
        <v>2331</v>
      </c>
      <c r="AD149" s="29" t="s">
        <v>2332</v>
      </c>
      <c r="AF149" s="29">
        <v>410</v>
      </c>
      <c r="AG149" s="29">
        <v>2000</v>
      </c>
      <c r="AH149" s="29">
        <v>4.8780487804878003</v>
      </c>
    </row>
    <row r="150" spans="1:34" ht="30" customHeight="1">
      <c r="A150" s="41" t="s">
        <v>2302</v>
      </c>
      <c r="B150" s="46">
        <v>27132.19</v>
      </c>
      <c r="C150" s="46">
        <v>34566.51</v>
      </c>
      <c r="D150" s="47">
        <v>37741.51</v>
      </c>
      <c r="E150" s="44">
        <v>37741.51</v>
      </c>
      <c r="F150" s="44">
        <v>37741.51</v>
      </c>
      <c r="G150" s="44">
        <f t="shared" si="6"/>
        <v>0</v>
      </c>
      <c r="H150" s="45" t="s">
        <v>2301</v>
      </c>
      <c r="I150" s="45" t="s">
        <v>2302</v>
      </c>
      <c r="J150" s="44">
        <v>27132.19</v>
      </c>
      <c r="K150" s="44">
        <v>34566.51</v>
      </c>
      <c r="L150" s="44">
        <v>37741.51</v>
      </c>
      <c r="M150" s="27" t="s">
        <v>2327</v>
      </c>
      <c r="N150" s="27" t="s">
        <v>2324</v>
      </c>
      <c r="P150" s="27">
        <v>2645</v>
      </c>
      <c r="Q150" s="27">
        <v>1020</v>
      </c>
      <c r="R150" s="27">
        <v>0.38563327032136102</v>
      </c>
      <c r="U150" s="29" t="s">
        <v>2333</v>
      </c>
      <c r="V150" s="29" t="s">
        <v>2334</v>
      </c>
      <c r="W150" s="29"/>
      <c r="X150" s="29">
        <v>6278</v>
      </c>
      <c r="Y150" s="29">
        <v>8124</v>
      </c>
      <c r="Z150" s="29">
        <v>1.2940426887543801</v>
      </c>
      <c r="AA150" s="29">
        <v>14402</v>
      </c>
      <c r="AC150" s="29" t="s">
        <v>2333</v>
      </c>
      <c r="AD150" s="29" t="s">
        <v>2334</v>
      </c>
      <c r="AF150" s="29">
        <v>6278</v>
      </c>
      <c r="AG150" s="29">
        <v>8124</v>
      </c>
      <c r="AH150" s="29">
        <v>1.2940426887543801</v>
      </c>
    </row>
    <row r="151" spans="1:34" ht="30" customHeight="1">
      <c r="A151" s="41" t="s">
        <v>2312</v>
      </c>
      <c r="B151" s="46">
        <v>3546</v>
      </c>
      <c r="C151" s="46">
        <v>27582.9</v>
      </c>
      <c r="D151" s="47">
        <v>14826.54</v>
      </c>
      <c r="E151" s="44">
        <v>14826.54</v>
      </c>
      <c r="F151" s="44"/>
      <c r="G151" s="44"/>
      <c r="H151" s="45" t="s">
        <v>2307</v>
      </c>
      <c r="I151" s="45" t="s">
        <v>2312</v>
      </c>
      <c r="J151" s="44">
        <v>3546</v>
      </c>
      <c r="K151" s="44">
        <v>27582.9</v>
      </c>
      <c r="L151" s="44">
        <v>14826.54</v>
      </c>
      <c r="M151" s="27" t="s">
        <v>2329</v>
      </c>
      <c r="N151" s="27" t="s">
        <v>2326</v>
      </c>
      <c r="P151" s="27">
        <v>242442</v>
      </c>
      <c r="Q151" s="27">
        <v>245643</v>
      </c>
      <c r="R151" s="27">
        <v>1.01320315786869</v>
      </c>
      <c r="U151" s="29" t="s">
        <v>2335</v>
      </c>
      <c r="V151" s="29" t="s">
        <v>2336</v>
      </c>
      <c r="W151" s="29"/>
      <c r="X151" s="29">
        <v>6278</v>
      </c>
      <c r="Y151" s="29">
        <v>8124</v>
      </c>
      <c r="Z151" s="29">
        <v>1.2940426887543801</v>
      </c>
      <c r="AA151" s="29">
        <v>14402</v>
      </c>
      <c r="AC151" s="29" t="s">
        <v>2335</v>
      </c>
      <c r="AD151" s="29" t="s">
        <v>2336</v>
      </c>
      <c r="AF151" s="29">
        <v>6278</v>
      </c>
      <c r="AG151" s="29">
        <v>8124</v>
      </c>
      <c r="AH151" s="29">
        <v>1.2940426887543801</v>
      </c>
    </row>
    <row r="152" spans="1:34" ht="30" customHeight="1">
      <c r="A152" s="41" t="s">
        <v>2304</v>
      </c>
      <c r="B152" s="46">
        <v>21536.75</v>
      </c>
      <c r="C152" s="46">
        <v>4921.66</v>
      </c>
      <c r="D152" s="47">
        <v>20233.900000000001</v>
      </c>
      <c r="E152" s="44">
        <v>20233.900000000001</v>
      </c>
      <c r="F152" s="44">
        <v>35060.44</v>
      </c>
      <c r="G152" s="44">
        <f t="shared" ref="G152:G164" si="7">D152-E152</f>
        <v>0</v>
      </c>
      <c r="H152" s="45" t="s">
        <v>2303</v>
      </c>
      <c r="I152" s="45" t="s">
        <v>2304</v>
      </c>
      <c r="J152" s="44">
        <v>21536.75</v>
      </c>
      <c r="K152" s="44">
        <v>4921.66</v>
      </c>
      <c r="L152" s="44">
        <v>20233.900000000001</v>
      </c>
      <c r="M152" s="27" t="s">
        <v>2333</v>
      </c>
      <c r="N152" s="27" t="s">
        <v>2328</v>
      </c>
      <c r="P152" s="27">
        <v>239879</v>
      </c>
      <c r="Q152" s="27">
        <v>241704</v>
      </c>
      <c r="R152" s="27">
        <v>1.00760800236786</v>
      </c>
      <c r="U152" s="29" t="s">
        <v>2337</v>
      </c>
      <c r="V152" s="29" t="s">
        <v>2338</v>
      </c>
      <c r="W152" s="29">
        <v>75889.58</v>
      </c>
      <c r="X152" s="29">
        <v>74344.98</v>
      </c>
      <c r="Y152" s="29">
        <v>26283.42</v>
      </c>
      <c r="Z152" s="29">
        <v>0.35353321771019403</v>
      </c>
      <c r="AA152" s="29">
        <v>176517.98</v>
      </c>
      <c r="AC152" s="29" t="s">
        <v>2337</v>
      </c>
      <c r="AD152" s="29" t="s">
        <v>2338</v>
      </c>
      <c r="AE152" s="29">
        <v>75889.58</v>
      </c>
      <c r="AF152" s="29">
        <v>74344.98</v>
      </c>
      <c r="AG152" s="29">
        <v>50156.49</v>
      </c>
      <c r="AH152" s="29">
        <v>0.67464528203518204</v>
      </c>
    </row>
    <row r="153" spans="1:34" ht="30" customHeight="1">
      <c r="A153" s="41" t="s">
        <v>2306</v>
      </c>
      <c r="B153" s="46">
        <v>69264.69</v>
      </c>
      <c r="C153" s="46">
        <v>90214.79</v>
      </c>
      <c r="D153" s="47">
        <v>84230.74</v>
      </c>
      <c r="E153" s="44">
        <v>84230.74</v>
      </c>
      <c r="F153" s="44">
        <v>84230.74</v>
      </c>
      <c r="G153" s="44">
        <f t="shared" si="7"/>
        <v>0</v>
      </c>
      <c r="H153" s="45" t="s">
        <v>2305</v>
      </c>
      <c r="I153" s="45" t="s">
        <v>2306</v>
      </c>
      <c r="J153" s="44">
        <v>69264.69</v>
      </c>
      <c r="K153" s="44">
        <v>90214.79</v>
      </c>
      <c r="L153" s="44">
        <v>84230.74</v>
      </c>
      <c r="M153" s="27" t="s">
        <v>2335</v>
      </c>
      <c r="N153" s="27" t="s">
        <v>2330</v>
      </c>
      <c r="P153" s="27">
        <v>2153</v>
      </c>
      <c r="Q153" s="27">
        <v>3939</v>
      </c>
      <c r="R153" s="27">
        <v>1.82954017649791</v>
      </c>
      <c r="U153" s="29" t="s">
        <v>937</v>
      </c>
      <c r="V153" s="29" t="s">
        <v>2339</v>
      </c>
      <c r="W153" s="29">
        <v>2429847.04</v>
      </c>
      <c r="X153" s="29">
        <v>2181880</v>
      </c>
      <c r="Y153" s="29">
        <v>2443499</v>
      </c>
      <c r="Z153" s="29">
        <v>1.1199053110161901</v>
      </c>
      <c r="AA153" s="29">
        <v>7055226.04</v>
      </c>
      <c r="AC153" s="29" t="s">
        <v>937</v>
      </c>
      <c r="AD153" s="29" t="s">
        <v>2339</v>
      </c>
      <c r="AE153" s="29">
        <v>2429847.04</v>
      </c>
      <c r="AF153" s="29">
        <v>2181880</v>
      </c>
      <c r="AG153" s="29">
        <v>2270372</v>
      </c>
      <c r="AH153" s="29">
        <v>1.0405576841989499</v>
      </c>
    </row>
    <row r="154" spans="1:34" ht="30" customHeight="1">
      <c r="A154" s="41" t="s">
        <v>2309</v>
      </c>
      <c r="B154" s="46"/>
      <c r="C154" s="46">
        <v>5173.8500000000004</v>
      </c>
      <c r="D154" s="47">
        <v>3875.45</v>
      </c>
      <c r="E154" s="44">
        <v>3875.45</v>
      </c>
      <c r="F154" s="44">
        <v>3875.45</v>
      </c>
      <c r="G154" s="44">
        <f t="shared" si="7"/>
        <v>0</v>
      </c>
      <c r="H154" s="45" t="s">
        <v>2308</v>
      </c>
      <c r="I154" s="45" t="s">
        <v>2309</v>
      </c>
      <c r="J154" s="44"/>
      <c r="K154" s="44">
        <v>5173.8500000000004</v>
      </c>
      <c r="L154" s="44">
        <v>3875.45</v>
      </c>
      <c r="M154" s="27" t="s">
        <v>2337</v>
      </c>
      <c r="N154" s="27" t="s">
        <v>2334</v>
      </c>
      <c r="P154" s="27">
        <v>6278</v>
      </c>
      <c r="Q154" s="27">
        <v>8124</v>
      </c>
      <c r="R154" s="27">
        <v>1.2940426887543801</v>
      </c>
      <c r="U154" s="29"/>
      <c r="V154" s="29" t="s">
        <v>2340</v>
      </c>
      <c r="W154" s="29"/>
      <c r="X154" s="29">
        <v>213218.65</v>
      </c>
      <c r="Y154" s="29">
        <v>0</v>
      </c>
      <c r="Z154" s="29">
        <v>0</v>
      </c>
      <c r="AA154" s="29">
        <v>213218.65</v>
      </c>
      <c r="AD154" s="29" t="s">
        <v>2341</v>
      </c>
      <c r="AF154" s="29">
        <v>213218.65</v>
      </c>
      <c r="AG154" s="29">
        <v>117132.53</v>
      </c>
    </row>
    <row r="155" spans="1:34" ht="30" customHeight="1">
      <c r="A155" s="41" t="s">
        <v>2311</v>
      </c>
      <c r="B155" s="46">
        <v>57223</v>
      </c>
      <c r="C155" s="46">
        <v>67856.55</v>
      </c>
      <c r="D155" s="47">
        <v>64917</v>
      </c>
      <c r="E155" s="44">
        <v>64917</v>
      </c>
      <c r="F155" s="44">
        <v>66691</v>
      </c>
      <c r="G155" s="44">
        <f t="shared" si="7"/>
        <v>0</v>
      </c>
      <c r="H155" s="45" t="s">
        <v>2310</v>
      </c>
      <c r="I155" s="45" t="s">
        <v>2311</v>
      </c>
      <c r="J155" s="44">
        <v>57223</v>
      </c>
      <c r="K155" s="44">
        <v>67856.55</v>
      </c>
      <c r="L155" s="44">
        <v>64917</v>
      </c>
      <c r="M155" s="27" t="s">
        <v>937</v>
      </c>
      <c r="N155" s="27" t="s">
        <v>2336</v>
      </c>
      <c r="P155" s="27">
        <v>6278</v>
      </c>
      <c r="Q155" s="27">
        <v>8124</v>
      </c>
      <c r="R155" s="27">
        <v>1.2940426887543801</v>
      </c>
      <c r="U155" s="29" t="s">
        <v>2342</v>
      </c>
      <c r="V155" s="29" t="s">
        <v>2008</v>
      </c>
      <c r="W155" s="29">
        <v>270645.53999999998</v>
      </c>
      <c r="X155" s="29">
        <v>439472.16</v>
      </c>
      <c r="Y155" s="29">
        <v>492919.65</v>
      </c>
      <c r="Z155" s="29">
        <v>1.12161746491518</v>
      </c>
      <c r="AA155" s="29">
        <v>1203037.3500000001</v>
      </c>
      <c r="AC155" s="29" t="s">
        <v>2342</v>
      </c>
      <c r="AD155" s="29" t="s">
        <v>2008</v>
      </c>
      <c r="AE155" s="29">
        <v>270645.53999999998</v>
      </c>
      <c r="AF155" s="29">
        <v>439472.16</v>
      </c>
      <c r="AG155" s="29">
        <v>482919.65</v>
      </c>
      <c r="AH155" s="29">
        <v>1.0988628949783801</v>
      </c>
    </row>
    <row r="156" spans="1:34" ht="30" customHeight="1">
      <c r="A156" s="41" t="s">
        <v>2314</v>
      </c>
      <c r="B156" s="46"/>
      <c r="C156" s="46">
        <v>101479</v>
      </c>
      <c r="D156" s="47">
        <v>158250</v>
      </c>
      <c r="E156" s="44">
        <v>158250</v>
      </c>
      <c r="F156" s="44">
        <v>163922</v>
      </c>
      <c r="G156" s="44">
        <f t="shared" si="7"/>
        <v>0</v>
      </c>
      <c r="H156" s="45" t="s">
        <v>2313</v>
      </c>
      <c r="I156" s="45" t="s">
        <v>2314</v>
      </c>
      <c r="J156" s="44"/>
      <c r="K156" s="44">
        <v>101479</v>
      </c>
      <c r="L156" s="44">
        <v>158250</v>
      </c>
      <c r="M156" s="27" t="s">
        <v>2342</v>
      </c>
      <c r="N156" s="27" t="s">
        <v>2338</v>
      </c>
      <c r="O156" s="27">
        <v>75889.58</v>
      </c>
      <c r="P156" s="27">
        <v>74344.98</v>
      </c>
      <c r="Q156" s="27">
        <v>26283.42</v>
      </c>
      <c r="R156" s="27">
        <v>0.35353321771019403</v>
      </c>
      <c r="U156" s="29" t="s">
        <v>2343</v>
      </c>
      <c r="V156" s="29" t="s">
        <v>2344</v>
      </c>
      <c r="W156" s="29">
        <v>6488.45</v>
      </c>
      <c r="X156" s="29">
        <v>7033.36</v>
      </c>
      <c r="Y156" s="29">
        <v>6566.08</v>
      </c>
      <c r="Z156" s="29">
        <v>0.93356233720440895</v>
      </c>
      <c r="AA156" s="29">
        <v>20087.89</v>
      </c>
      <c r="AC156" s="29" t="s">
        <v>2343</v>
      </c>
      <c r="AD156" s="29" t="s">
        <v>2344</v>
      </c>
      <c r="AE156" s="29">
        <v>6488.45</v>
      </c>
      <c r="AF156" s="29">
        <v>7033.36</v>
      </c>
      <c r="AG156" s="29">
        <v>6566.08</v>
      </c>
      <c r="AH156" s="29">
        <v>0.93356233720440895</v>
      </c>
    </row>
    <row r="157" spans="1:34" ht="30" customHeight="1">
      <c r="A157" s="41" t="s">
        <v>2316</v>
      </c>
      <c r="B157" s="46"/>
      <c r="C157" s="46">
        <v>1425</v>
      </c>
      <c r="D157" s="47">
        <v>2825</v>
      </c>
      <c r="E157" s="44">
        <v>2825</v>
      </c>
      <c r="F157" s="44">
        <v>2825</v>
      </c>
      <c r="G157" s="44">
        <f t="shared" si="7"/>
        <v>0</v>
      </c>
      <c r="H157" s="45" t="s">
        <v>2315</v>
      </c>
      <c r="I157" s="45" t="s">
        <v>2316</v>
      </c>
      <c r="J157" s="44"/>
      <c r="K157" s="44">
        <v>1425</v>
      </c>
      <c r="L157" s="44">
        <v>2825</v>
      </c>
      <c r="M157" s="27" t="s">
        <v>2343</v>
      </c>
      <c r="N157" s="27" t="s">
        <v>2339</v>
      </c>
      <c r="O157" s="27">
        <v>2429847.04</v>
      </c>
      <c r="P157" s="27">
        <v>2181880</v>
      </c>
      <c r="Q157" s="27">
        <v>2443499</v>
      </c>
      <c r="R157" s="27">
        <v>1.1199053110161901</v>
      </c>
      <c r="U157" s="29" t="s">
        <v>2345</v>
      </c>
      <c r="V157" s="29" t="s">
        <v>2346</v>
      </c>
      <c r="W157" s="29">
        <v>2000</v>
      </c>
      <c r="X157" s="29">
        <v>2000</v>
      </c>
      <c r="Y157" s="29">
        <v>2000</v>
      </c>
      <c r="Z157" s="29">
        <v>1</v>
      </c>
      <c r="AA157" s="29">
        <v>6000</v>
      </c>
      <c r="AC157" s="29" t="s">
        <v>2345</v>
      </c>
      <c r="AD157" s="29" t="s">
        <v>2346</v>
      </c>
      <c r="AE157" s="29">
        <v>2000</v>
      </c>
      <c r="AF157" s="29">
        <v>2000</v>
      </c>
      <c r="AG157" s="29">
        <v>2000</v>
      </c>
      <c r="AH157" s="29">
        <v>1</v>
      </c>
    </row>
    <row r="158" spans="1:34" ht="30" customHeight="1">
      <c r="A158" s="57" t="s">
        <v>2318</v>
      </c>
      <c r="B158" s="46"/>
      <c r="C158" s="46">
        <v>634</v>
      </c>
      <c r="D158" s="47">
        <v>634</v>
      </c>
      <c r="E158" s="44">
        <v>634</v>
      </c>
      <c r="F158" s="44">
        <v>634</v>
      </c>
      <c r="G158" s="44">
        <f t="shared" si="7"/>
        <v>0</v>
      </c>
      <c r="H158" s="45" t="s">
        <v>2317</v>
      </c>
      <c r="I158" s="45" t="s">
        <v>2318</v>
      </c>
      <c r="J158" s="44"/>
      <c r="K158" s="44">
        <v>634</v>
      </c>
      <c r="L158" s="44">
        <v>634</v>
      </c>
      <c r="U158" s="29" t="s">
        <v>2347</v>
      </c>
      <c r="V158" s="29" t="s">
        <v>2348</v>
      </c>
      <c r="W158" s="29">
        <v>225552</v>
      </c>
      <c r="X158" s="29">
        <v>392661</v>
      </c>
      <c r="Y158" s="29">
        <v>397099.97</v>
      </c>
      <c r="Z158" s="29">
        <v>1.01130484056222</v>
      </c>
      <c r="AA158" s="29">
        <v>1015312.97</v>
      </c>
      <c r="AC158" s="29" t="s">
        <v>2347</v>
      </c>
      <c r="AD158" s="29" t="s">
        <v>2348</v>
      </c>
      <c r="AE158" s="29">
        <v>225552</v>
      </c>
      <c r="AF158" s="29">
        <v>392661</v>
      </c>
      <c r="AG158" s="29">
        <v>397099.97</v>
      </c>
      <c r="AH158" s="29">
        <v>1.01130484056222</v>
      </c>
    </row>
    <row r="159" spans="1:34" ht="30" customHeight="1">
      <c r="A159" s="41" t="s">
        <v>2320</v>
      </c>
      <c r="B159" s="46"/>
      <c r="C159" s="46">
        <v>99420</v>
      </c>
      <c r="D159" s="47">
        <v>154791</v>
      </c>
      <c r="E159" s="44">
        <v>154791</v>
      </c>
      <c r="F159" s="44">
        <v>160463</v>
      </c>
      <c r="G159" s="44">
        <f t="shared" si="7"/>
        <v>0</v>
      </c>
      <c r="H159" s="45" t="s">
        <v>2319</v>
      </c>
      <c r="I159" s="45" t="s">
        <v>2320</v>
      </c>
      <c r="J159" s="44"/>
      <c r="K159" s="44">
        <v>99420</v>
      </c>
      <c r="L159" s="44">
        <v>154791</v>
      </c>
      <c r="M159" s="27" t="s">
        <v>2345</v>
      </c>
      <c r="N159" s="27" t="s">
        <v>2008</v>
      </c>
      <c r="O159" s="27">
        <v>270645.53999999998</v>
      </c>
      <c r="P159" s="27">
        <v>439472.16</v>
      </c>
      <c r="Q159" s="27">
        <v>492919.65</v>
      </c>
      <c r="R159" s="27">
        <v>1.12161746491518</v>
      </c>
      <c r="U159" s="29" t="s">
        <v>2349</v>
      </c>
      <c r="V159" s="29" t="s">
        <v>2350</v>
      </c>
      <c r="W159" s="29">
        <v>2107.25</v>
      </c>
      <c r="X159" s="29">
        <v>2176.02</v>
      </c>
      <c r="Y159" s="29">
        <v>2990.68</v>
      </c>
      <c r="Z159" s="29">
        <v>1.3743807501769301</v>
      </c>
      <c r="AA159" s="29">
        <v>7273.95</v>
      </c>
      <c r="AC159" s="29" t="s">
        <v>2349</v>
      </c>
      <c r="AD159" s="29" t="s">
        <v>2350</v>
      </c>
      <c r="AE159" s="29">
        <v>2107.25</v>
      </c>
      <c r="AF159" s="29">
        <v>2176.02</v>
      </c>
      <c r="AG159" s="29">
        <v>2990.68</v>
      </c>
      <c r="AH159" s="29">
        <v>1.3743807501769301</v>
      </c>
    </row>
    <row r="160" spans="1:34" ht="30" customHeight="1">
      <c r="A160" s="41" t="s">
        <v>2322</v>
      </c>
      <c r="B160" s="46"/>
      <c r="C160" s="46">
        <v>2645</v>
      </c>
      <c r="D160" s="47">
        <v>1020</v>
      </c>
      <c r="E160" s="44">
        <v>1020</v>
      </c>
      <c r="F160" s="44">
        <v>1020</v>
      </c>
      <c r="G160" s="44">
        <f t="shared" si="7"/>
        <v>0</v>
      </c>
      <c r="H160" s="45" t="s">
        <v>2321</v>
      </c>
      <c r="I160" s="45" t="s">
        <v>2322</v>
      </c>
      <c r="J160" s="44"/>
      <c r="K160" s="44">
        <v>2645</v>
      </c>
      <c r="L160" s="44">
        <v>1020</v>
      </c>
      <c r="M160" s="27" t="s">
        <v>2347</v>
      </c>
      <c r="N160" s="27" t="s">
        <v>2344</v>
      </c>
      <c r="O160" s="27">
        <v>6488.45</v>
      </c>
      <c r="P160" s="27">
        <v>7033.36</v>
      </c>
      <c r="Q160" s="27">
        <v>6566.08</v>
      </c>
      <c r="R160" s="27">
        <v>0.93356233720440895</v>
      </c>
      <c r="U160" s="29" t="s">
        <v>2351</v>
      </c>
      <c r="V160" s="29" t="s">
        <v>2352</v>
      </c>
      <c r="W160" s="29">
        <v>523.84</v>
      </c>
      <c r="X160" s="29">
        <v>511.78</v>
      </c>
      <c r="Y160" s="29">
        <v>529.91999999999996</v>
      </c>
      <c r="Z160" s="29">
        <v>1.03544491773809</v>
      </c>
      <c r="AA160" s="29">
        <v>1565.54</v>
      </c>
      <c r="AC160" s="29" t="s">
        <v>2351</v>
      </c>
      <c r="AD160" s="29" t="s">
        <v>2352</v>
      </c>
      <c r="AE160" s="29">
        <v>523.84</v>
      </c>
      <c r="AF160" s="29">
        <v>511.78</v>
      </c>
      <c r="AG160" s="29">
        <v>529.91999999999996</v>
      </c>
      <c r="AH160" s="29">
        <v>1.03544491773809</v>
      </c>
    </row>
    <row r="161" spans="1:34" ht="30" customHeight="1">
      <c r="A161" s="41" t="s">
        <v>2324</v>
      </c>
      <c r="B161" s="46"/>
      <c r="C161" s="46">
        <v>2645</v>
      </c>
      <c r="D161" s="47">
        <v>1020</v>
      </c>
      <c r="E161" s="44">
        <v>1020</v>
      </c>
      <c r="F161" s="44">
        <v>1020</v>
      </c>
      <c r="G161" s="44">
        <f t="shared" si="7"/>
        <v>0</v>
      </c>
      <c r="H161" s="45" t="s">
        <v>2323</v>
      </c>
      <c r="I161" s="45" t="s">
        <v>2324</v>
      </c>
      <c r="J161" s="44"/>
      <c r="K161" s="44">
        <v>2645</v>
      </c>
      <c r="L161" s="44">
        <v>1020</v>
      </c>
      <c r="M161" s="27" t="s">
        <v>2349</v>
      </c>
      <c r="N161" s="27" t="s">
        <v>2346</v>
      </c>
      <c r="O161" s="27">
        <v>2000</v>
      </c>
      <c r="P161" s="27">
        <v>2000</v>
      </c>
      <c r="Q161" s="27">
        <v>2000</v>
      </c>
      <c r="R161" s="27">
        <v>1</v>
      </c>
      <c r="U161" s="29" t="s">
        <v>2353</v>
      </c>
      <c r="V161" s="29" t="s">
        <v>454</v>
      </c>
      <c r="W161" s="29">
        <v>5974</v>
      </c>
      <c r="X161" s="29">
        <v>12090</v>
      </c>
      <c r="Y161" s="29">
        <v>30370</v>
      </c>
      <c r="Z161" s="29">
        <v>2.5119933829611201</v>
      </c>
      <c r="AA161" s="29">
        <v>48434</v>
      </c>
      <c r="AC161" s="29" t="s">
        <v>2353</v>
      </c>
      <c r="AD161" s="29" t="s">
        <v>454</v>
      </c>
      <c r="AE161" s="29">
        <v>5974</v>
      </c>
      <c r="AF161" s="29">
        <v>12090</v>
      </c>
      <c r="AG161" s="29">
        <v>20370</v>
      </c>
      <c r="AH161" s="29">
        <v>1.6848635235731999</v>
      </c>
    </row>
    <row r="162" spans="1:34" ht="30" customHeight="1">
      <c r="A162" s="41" t="s">
        <v>2326</v>
      </c>
      <c r="B162" s="46"/>
      <c r="C162" s="46">
        <v>242442</v>
      </c>
      <c r="D162" s="47">
        <v>245643</v>
      </c>
      <c r="E162" s="44">
        <v>245643</v>
      </c>
      <c r="F162" s="44">
        <v>245643</v>
      </c>
      <c r="G162" s="44">
        <f t="shared" si="7"/>
        <v>0</v>
      </c>
      <c r="H162" s="45" t="s">
        <v>2325</v>
      </c>
      <c r="I162" s="45" t="s">
        <v>2326</v>
      </c>
      <c r="J162" s="44"/>
      <c r="K162" s="44">
        <v>242442</v>
      </c>
      <c r="L162" s="44">
        <v>245643</v>
      </c>
      <c r="M162" s="27" t="s">
        <v>2351</v>
      </c>
      <c r="N162" s="27" t="s">
        <v>2348</v>
      </c>
      <c r="O162" s="27">
        <v>225552</v>
      </c>
      <c r="P162" s="27">
        <v>392661</v>
      </c>
      <c r="Q162" s="27">
        <v>387099.97</v>
      </c>
      <c r="R162" s="27">
        <v>0.98583757999903199</v>
      </c>
      <c r="U162" s="29" t="s">
        <v>2354</v>
      </c>
      <c r="V162" s="29" t="s">
        <v>2009</v>
      </c>
      <c r="W162" s="29">
        <v>2959717.08</v>
      </c>
      <c r="X162" s="29">
        <v>2634683.19</v>
      </c>
      <c r="Y162" s="29">
        <v>4101570.97</v>
      </c>
      <c r="Z162" s="29">
        <v>1.5567605948098799</v>
      </c>
      <c r="AA162" s="29">
        <v>9695971.2400000002</v>
      </c>
      <c r="AC162" s="29" t="s">
        <v>2354</v>
      </c>
      <c r="AD162" s="29" t="s">
        <v>2009</v>
      </c>
      <c r="AE162" s="29">
        <v>2959717.08</v>
      </c>
      <c r="AF162" s="29">
        <v>2634683.19</v>
      </c>
      <c r="AG162" s="29">
        <v>6055720.9699999997</v>
      </c>
      <c r="AH162" s="29">
        <v>2.2984626739885199</v>
      </c>
    </row>
    <row r="163" spans="1:34" ht="30" customHeight="1">
      <c r="A163" s="41" t="s">
        <v>2328</v>
      </c>
      <c r="B163" s="46"/>
      <c r="C163" s="46">
        <v>239879</v>
      </c>
      <c r="D163" s="47">
        <v>241704</v>
      </c>
      <c r="E163" s="44">
        <v>241704</v>
      </c>
      <c r="F163" s="44">
        <v>241704</v>
      </c>
      <c r="G163" s="44">
        <f t="shared" si="7"/>
        <v>0</v>
      </c>
      <c r="H163" s="45" t="s">
        <v>2327</v>
      </c>
      <c r="I163" s="45" t="s">
        <v>2328</v>
      </c>
      <c r="J163" s="44"/>
      <c r="K163" s="44">
        <v>239879</v>
      </c>
      <c r="L163" s="44">
        <v>241704</v>
      </c>
      <c r="M163" s="27" t="s">
        <v>2353</v>
      </c>
      <c r="N163" s="27" t="s">
        <v>2350</v>
      </c>
      <c r="O163" s="27">
        <v>2107.25</v>
      </c>
      <c r="P163" s="27">
        <v>2176.02</v>
      </c>
      <c r="Q163" s="27">
        <v>2990.68</v>
      </c>
      <c r="R163" s="27">
        <v>1.3743807501769301</v>
      </c>
      <c r="U163" s="29" t="s">
        <v>2355</v>
      </c>
      <c r="V163" s="29" t="s">
        <v>2356</v>
      </c>
      <c r="W163" s="29">
        <v>951231.7</v>
      </c>
      <c r="X163" s="29">
        <v>368823.77</v>
      </c>
      <c r="Y163" s="29">
        <v>634457.94999999995</v>
      </c>
      <c r="Z163" s="29">
        <v>1.7202197949443401</v>
      </c>
      <c r="AA163" s="29">
        <v>1954513.42</v>
      </c>
      <c r="AC163" s="29" t="s">
        <v>2355</v>
      </c>
      <c r="AD163" s="29" t="s">
        <v>2356</v>
      </c>
      <c r="AE163" s="29">
        <v>951231.7</v>
      </c>
      <c r="AF163" s="29">
        <v>368823.77</v>
      </c>
      <c r="AG163" s="29">
        <v>634457.94999999995</v>
      </c>
      <c r="AH163" s="29">
        <v>1.7202197949443401</v>
      </c>
    </row>
    <row r="164" spans="1:34" ht="30" customHeight="1">
      <c r="A164" s="41" t="s">
        <v>2330</v>
      </c>
      <c r="B164" s="46"/>
      <c r="C164" s="58">
        <v>2153</v>
      </c>
      <c r="D164" s="47">
        <v>3939</v>
      </c>
      <c r="E164" s="44">
        <v>3939</v>
      </c>
      <c r="F164" s="44">
        <v>1939</v>
      </c>
      <c r="G164" s="44">
        <f t="shared" si="7"/>
        <v>0</v>
      </c>
      <c r="H164" s="45" t="s">
        <v>2329</v>
      </c>
      <c r="I164" s="45" t="s">
        <v>2330</v>
      </c>
      <c r="J164" s="44"/>
      <c r="K164" s="44">
        <v>2153</v>
      </c>
      <c r="L164" s="44">
        <v>3939</v>
      </c>
      <c r="M164" s="27" t="s">
        <v>2354</v>
      </c>
      <c r="N164" s="27" t="s">
        <v>2352</v>
      </c>
      <c r="O164" s="27">
        <v>523.84</v>
      </c>
      <c r="P164" s="27">
        <v>511.78</v>
      </c>
      <c r="Q164" s="27">
        <v>529.91999999999996</v>
      </c>
      <c r="R164" s="27">
        <v>1.03544491773809</v>
      </c>
      <c r="U164" s="29" t="s">
        <v>2357</v>
      </c>
      <c r="V164" s="29" t="s">
        <v>2358</v>
      </c>
      <c r="W164" s="29">
        <v>8223.68</v>
      </c>
      <c r="X164" s="29">
        <v>22167.95</v>
      </c>
      <c r="Y164" s="29">
        <v>39</v>
      </c>
      <c r="Z164" s="29">
        <v>1.75929664222447E-3</v>
      </c>
      <c r="AA164" s="29">
        <v>30430.63</v>
      </c>
      <c r="AC164" s="29" t="s">
        <v>2357</v>
      </c>
      <c r="AD164" s="29" t="s">
        <v>2358</v>
      </c>
      <c r="AE164" s="29">
        <v>8223.68</v>
      </c>
      <c r="AF164" s="29">
        <v>22167.95</v>
      </c>
      <c r="AG164" s="29">
        <v>39</v>
      </c>
      <c r="AH164" s="29">
        <v>1.75929664222447E-3</v>
      </c>
    </row>
    <row r="165" spans="1:34" ht="30" customHeight="1">
      <c r="A165" s="41" t="s">
        <v>2334</v>
      </c>
      <c r="B165" s="48"/>
      <c r="C165" s="58">
        <v>6278</v>
      </c>
      <c r="D165" s="47">
        <v>8124</v>
      </c>
      <c r="E165" s="44">
        <v>8124</v>
      </c>
      <c r="F165" s="44">
        <v>8124</v>
      </c>
      <c r="G165" s="44">
        <f t="shared" ref="G165:G208" si="8">D165-E165</f>
        <v>0</v>
      </c>
      <c r="H165" s="45" t="s">
        <v>2333</v>
      </c>
      <c r="I165" s="45" t="s">
        <v>2334</v>
      </c>
      <c r="J165" s="44"/>
      <c r="K165" s="44">
        <v>6278</v>
      </c>
      <c r="L165" s="44">
        <v>8124</v>
      </c>
      <c r="M165" s="27" t="s">
        <v>2355</v>
      </c>
      <c r="N165" s="27" t="s">
        <v>454</v>
      </c>
      <c r="O165" s="27">
        <v>5974</v>
      </c>
      <c r="P165" s="27">
        <v>12090</v>
      </c>
      <c r="Q165" s="27">
        <v>30370</v>
      </c>
      <c r="R165" s="27">
        <v>2.5119933829611201</v>
      </c>
      <c r="U165" s="29" t="s">
        <v>2359</v>
      </c>
      <c r="V165" s="29" t="s">
        <v>2360</v>
      </c>
      <c r="W165" s="29">
        <v>4929</v>
      </c>
      <c r="X165" s="29">
        <v>5101.66</v>
      </c>
      <c r="Y165" s="29">
        <v>3325</v>
      </c>
      <c r="Z165" s="29">
        <v>0.65174864651897602</v>
      </c>
      <c r="AA165" s="29">
        <v>13355.66</v>
      </c>
      <c r="AC165" s="29" t="s">
        <v>2359</v>
      </c>
      <c r="AD165" s="29" t="s">
        <v>2360</v>
      </c>
      <c r="AE165" s="29">
        <v>4929</v>
      </c>
      <c r="AF165" s="29">
        <v>5101.66</v>
      </c>
      <c r="AG165" s="29">
        <v>3325</v>
      </c>
      <c r="AH165" s="29">
        <v>0.65174864651897602</v>
      </c>
    </row>
    <row r="166" spans="1:34" ht="30" customHeight="1">
      <c r="A166" s="41" t="s">
        <v>2336</v>
      </c>
      <c r="B166" s="46"/>
      <c r="C166" s="58">
        <v>6278</v>
      </c>
      <c r="D166" s="47">
        <v>8124</v>
      </c>
      <c r="E166" s="44">
        <v>8124</v>
      </c>
      <c r="F166" s="44">
        <v>8124</v>
      </c>
      <c r="G166" s="44">
        <f t="shared" si="8"/>
        <v>0</v>
      </c>
      <c r="H166" s="45" t="s">
        <v>2335</v>
      </c>
      <c r="I166" s="45" t="s">
        <v>2336</v>
      </c>
      <c r="J166" s="44"/>
      <c r="K166" s="44">
        <v>6278</v>
      </c>
      <c r="L166" s="44">
        <v>8124</v>
      </c>
      <c r="M166" s="27" t="s">
        <v>2357</v>
      </c>
      <c r="N166" s="27" t="s">
        <v>2009</v>
      </c>
      <c r="O166" s="27">
        <v>2959717.08</v>
      </c>
      <c r="P166" s="27">
        <v>2634683.19</v>
      </c>
      <c r="Q166" s="27">
        <v>4113859.77</v>
      </c>
      <c r="R166" s="27">
        <v>1.5614248368131101</v>
      </c>
      <c r="U166" s="29" t="s">
        <v>2361</v>
      </c>
      <c r="V166" s="29" t="s">
        <v>2362</v>
      </c>
      <c r="W166" s="29">
        <v>114952</v>
      </c>
      <c r="X166" s="29">
        <v>300</v>
      </c>
      <c r="Y166" s="29">
        <v>300</v>
      </c>
      <c r="Z166" s="29">
        <v>1</v>
      </c>
      <c r="AA166" s="29">
        <v>115552</v>
      </c>
      <c r="AC166" s="29" t="s">
        <v>2361</v>
      </c>
      <c r="AD166" s="29" t="s">
        <v>2362</v>
      </c>
      <c r="AE166" s="29">
        <v>114952</v>
      </c>
      <c r="AF166" s="29">
        <v>300</v>
      </c>
      <c r="AG166" s="29">
        <v>300</v>
      </c>
      <c r="AH166" s="29">
        <v>1</v>
      </c>
    </row>
    <row r="167" spans="1:34" ht="30" customHeight="1">
      <c r="A167" s="41" t="s">
        <v>2338</v>
      </c>
      <c r="B167" s="46">
        <v>75889.58</v>
      </c>
      <c r="C167" s="58">
        <v>74344.98</v>
      </c>
      <c r="D167" s="47">
        <v>26283.42</v>
      </c>
      <c r="E167" s="44">
        <v>26283.42</v>
      </c>
      <c r="F167" s="44">
        <v>50156.49</v>
      </c>
      <c r="G167" s="44">
        <f t="shared" si="8"/>
        <v>0</v>
      </c>
      <c r="H167" s="45" t="s">
        <v>2337</v>
      </c>
      <c r="I167" s="45" t="s">
        <v>2338</v>
      </c>
      <c r="J167" s="44">
        <v>75889.58</v>
      </c>
      <c r="K167" s="44">
        <v>74344.98</v>
      </c>
      <c r="L167" s="44">
        <v>26283.42</v>
      </c>
      <c r="M167" s="27" t="s">
        <v>2359</v>
      </c>
      <c r="N167" s="27" t="s">
        <v>2356</v>
      </c>
      <c r="O167" s="27">
        <v>951231.7</v>
      </c>
      <c r="P167" s="27">
        <v>368823.77</v>
      </c>
      <c r="Q167" s="27">
        <v>634457.94999999995</v>
      </c>
      <c r="R167" s="27">
        <v>1.7202197949443401</v>
      </c>
      <c r="U167" s="29" t="s">
        <v>2363</v>
      </c>
      <c r="V167" s="29" t="s">
        <v>2364</v>
      </c>
      <c r="W167" s="29">
        <v>281299</v>
      </c>
      <c r="X167" s="29">
        <v>38447</v>
      </c>
      <c r="Y167" s="29">
        <v>63059</v>
      </c>
      <c r="Z167" s="29">
        <v>1.64015397820376</v>
      </c>
      <c r="AA167" s="29">
        <v>382805</v>
      </c>
      <c r="AC167" s="29" t="s">
        <v>2363</v>
      </c>
      <c r="AD167" s="29" t="s">
        <v>2364</v>
      </c>
      <c r="AE167" s="29">
        <v>281299</v>
      </c>
      <c r="AF167" s="29">
        <v>38447</v>
      </c>
      <c r="AG167" s="29">
        <v>63059</v>
      </c>
      <c r="AH167" s="29">
        <v>1.64015397820376</v>
      </c>
    </row>
    <row r="168" spans="1:34" ht="30" customHeight="1">
      <c r="A168" s="41" t="s">
        <v>2339</v>
      </c>
      <c r="B168" s="48">
        <v>2429847.04</v>
      </c>
      <c r="C168" s="58">
        <v>2181880</v>
      </c>
      <c r="D168" s="47">
        <v>2443499</v>
      </c>
      <c r="E168" s="44">
        <v>2443499</v>
      </c>
      <c r="F168" s="44">
        <v>2443499</v>
      </c>
      <c r="G168" s="44">
        <f t="shared" si="8"/>
        <v>0</v>
      </c>
      <c r="H168" s="45" t="s">
        <v>937</v>
      </c>
      <c r="I168" s="45" t="s">
        <v>2339</v>
      </c>
      <c r="J168" s="44">
        <v>2429847.04</v>
      </c>
      <c r="K168" s="44">
        <v>2181880</v>
      </c>
      <c r="L168" s="44">
        <v>2443499</v>
      </c>
      <c r="M168" s="27" t="s">
        <v>2361</v>
      </c>
      <c r="N168" s="27" t="s">
        <v>2358</v>
      </c>
      <c r="O168" s="27">
        <v>8223.68</v>
      </c>
      <c r="P168" s="27">
        <v>22167.95</v>
      </c>
      <c r="Q168" s="27">
        <v>39</v>
      </c>
      <c r="R168" s="27">
        <v>1.75929664222447E-3</v>
      </c>
      <c r="U168" s="29" t="s">
        <v>2365</v>
      </c>
      <c r="V168" s="29" t="s">
        <v>2366</v>
      </c>
      <c r="W168" s="29">
        <v>6713</v>
      </c>
      <c r="X168" s="29">
        <v>1100</v>
      </c>
      <c r="Y168" s="29">
        <v>97.92</v>
      </c>
      <c r="Z168" s="29">
        <v>8.9018181818181802E-2</v>
      </c>
      <c r="AA168" s="29">
        <v>7910.92</v>
      </c>
      <c r="AC168" s="29" t="s">
        <v>2365</v>
      </c>
      <c r="AD168" s="29" t="s">
        <v>2366</v>
      </c>
      <c r="AE168" s="29">
        <v>6713</v>
      </c>
      <c r="AF168" s="29">
        <v>1100</v>
      </c>
      <c r="AG168" s="29">
        <v>97.92</v>
      </c>
      <c r="AH168" s="29">
        <v>8.9018181818181802E-2</v>
      </c>
    </row>
    <row r="169" spans="1:34" ht="30" customHeight="1">
      <c r="A169" s="49" t="s">
        <v>2341</v>
      </c>
      <c r="B169" s="51"/>
      <c r="C169" s="51">
        <v>213218.65</v>
      </c>
      <c r="D169" s="52" t="e">
        <f>表4!#REF!</f>
        <v>#REF!</v>
      </c>
      <c r="E169" s="44">
        <v>225638.89</v>
      </c>
      <c r="F169" s="44"/>
      <c r="G169" s="44" t="e">
        <f t="shared" si="8"/>
        <v>#REF!</v>
      </c>
      <c r="H169" s="45"/>
      <c r="I169" s="45" t="s">
        <v>2340</v>
      </c>
      <c r="J169" s="44"/>
      <c r="K169" s="44">
        <v>213218.65</v>
      </c>
      <c r="L169" s="44">
        <v>0</v>
      </c>
      <c r="M169" s="27" t="s">
        <v>2363</v>
      </c>
      <c r="N169" s="27" t="s">
        <v>2360</v>
      </c>
      <c r="O169" s="27">
        <v>4929</v>
      </c>
      <c r="P169" s="27">
        <v>5101.66</v>
      </c>
      <c r="Q169" s="27">
        <v>3325</v>
      </c>
      <c r="R169" s="27">
        <v>0.65174864651897602</v>
      </c>
      <c r="U169" s="29" t="s">
        <v>2367</v>
      </c>
      <c r="V169" s="29" t="s">
        <v>2368</v>
      </c>
      <c r="W169" s="29">
        <v>139928.63</v>
      </c>
      <c r="X169" s="29">
        <v>181247.06</v>
      </c>
      <c r="Y169" s="29">
        <v>272909.15999999997</v>
      </c>
      <c r="Z169" s="29">
        <v>1.5057301343260401</v>
      </c>
      <c r="AA169" s="29">
        <v>594084.85</v>
      </c>
      <c r="AC169" s="29" t="s">
        <v>2367</v>
      </c>
      <c r="AD169" s="29" t="s">
        <v>2368</v>
      </c>
      <c r="AE169" s="29">
        <v>139928.63</v>
      </c>
      <c r="AF169" s="29">
        <v>181247.06</v>
      </c>
      <c r="AG169" s="29">
        <v>272909.15999999997</v>
      </c>
      <c r="AH169" s="29">
        <v>1.5057301343260401</v>
      </c>
    </row>
    <row r="170" spans="1:34" ht="27.95" customHeight="1">
      <c r="A170" s="56" t="s">
        <v>2008</v>
      </c>
      <c r="B170" s="42">
        <v>270645.53999999998</v>
      </c>
      <c r="C170" s="42">
        <v>439472.16</v>
      </c>
      <c r="D170" s="43">
        <f>'表20（原18）'!C25</f>
        <v>2536</v>
      </c>
      <c r="E170" s="44">
        <v>492919.65</v>
      </c>
      <c r="F170" s="44">
        <v>492919.65</v>
      </c>
      <c r="G170" s="44">
        <f t="shared" si="8"/>
        <v>-490383.65</v>
      </c>
      <c r="H170" s="45" t="s">
        <v>2342</v>
      </c>
      <c r="I170" s="45" t="s">
        <v>2008</v>
      </c>
      <c r="J170" s="44">
        <v>270645.53999999998</v>
      </c>
      <c r="K170" s="44">
        <v>439472.16</v>
      </c>
      <c r="L170" s="44">
        <v>492919.65</v>
      </c>
      <c r="M170" s="27" t="s">
        <v>2365</v>
      </c>
      <c r="N170" s="27" t="s">
        <v>2362</v>
      </c>
      <c r="O170" s="27">
        <v>114952</v>
      </c>
      <c r="P170" s="27">
        <v>300</v>
      </c>
      <c r="Q170" s="27">
        <v>300</v>
      </c>
      <c r="R170" s="27">
        <v>1</v>
      </c>
      <c r="U170" s="29" t="s">
        <v>2369</v>
      </c>
      <c r="V170" s="29" t="s">
        <v>2370</v>
      </c>
      <c r="W170" s="29">
        <v>437864.28</v>
      </c>
      <c r="X170" s="29">
        <v>443463.63</v>
      </c>
      <c r="Y170" s="29">
        <v>581625.64</v>
      </c>
      <c r="Z170" s="29">
        <v>1.31155206572408</v>
      </c>
      <c r="AA170" s="29">
        <v>1462953.55</v>
      </c>
      <c r="AC170" s="29" t="s">
        <v>2369</v>
      </c>
      <c r="AD170" s="29" t="s">
        <v>2370</v>
      </c>
      <c r="AE170" s="29">
        <v>437864.28</v>
      </c>
      <c r="AF170" s="29">
        <v>443463.63</v>
      </c>
      <c r="AG170" s="29">
        <v>581625.64</v>
      </c>
      <c r="AH170" s="29">
        <v>1.31155206572408</v>
      </c>
    </row>
    <row r="171" spans="1:34" ht="27.95" customHeight="1">
      <c r="A171" s="41" t="s">
        <v>2344</v>
      </c>
      <c r="B171" s="48">
        <v>6488.45</v>
      </c>
      <c r="C171" s="58">
        <v>7033.36</v>
      </c>
      <c r="D171" s="47">
        <v>6566.08</v>
      </c>
      <c r="E171" s="44">
        <v>6566.08</v>
      </c>
      <c r="F171" s="44">
        <v>6566.08</v>
      </c>
      <c r="G171" s="44">
        <f t="shared" si="8"/>
        <v>0</v>
      </c>
      <c r="H171" s="45" t="s">
        <v>2343</v>
      </c>
      <c r="I171" s="45" t="s">
        <v>2344</v>
      </c>
      <c r="J171" s="44">
        <v>6488.45</v>
      </c>
      <c r="K171" s="44">
        <v>7033.36</v>
      </c>
      <c r="L171" s="44">
        <v>6566.08</v>
      </c>
      <c r="M171" s="27" t="s">
        <v>2367</v>
      </c>
      <c r="N171" s="27" t="s">
        <v>2364</v>
      </c>
      <c r="O171" s="27">
        <v>281299</v>
      </c>
      <c r="P171" s="27">
        <v>38447</v>
      </c>
      <c r="Q171" s="27">
        <v>63059</v>
      </c>
      <c r="R171" s="27">
        <v>1.64015397820376</v>
      </c>
      <c r="U171" s="29" t="s">
        <v>2371</v>
      </c>
      <c r="V171" s="29" t="s">
        <v>2372</v>
      </c>
      <c r="W171" s="29">
        <v>163688.70000000001</v>
      </c>
      <c r="X171" s="29">
        <v>107745.35</v>
      </c>
      <c r="Y171" s="29">
        <v>310908.61</v>
      </c>
      <c r="Z171" s="29">
        <v>2.8855872666430602</v>
      </c>
      <c r="AA171" s="29">
        <v>582342.66</v>
      </c>
      <c r="AC171" s="29" t="s">
        <v>2371</v>
      </c>
      <c r="AD171" s="29" t="s">
        <v>2372</v>
      </c>
      <c r="AE171" s="29">
        <v>163688.70000000001</v>
      </c>
      <c r="AF171" s="29">
        <v>107745.35</v>
      </c>
      <c r="AG171" s="29">
        <v>310908.61</v>
      </c>
      <c r="AH171" s="29">
        <v>2.8855872666430602</v>
      </c>
    </row>
    <row r="172" spans="1:34" ht="27.95" customHeight="1">
      <c r="A172" s="41" t="s">
        <v>2346</v>
      </c>
      <c r="B172" s="48">
        <v>2000</v>
      </c>
      <c r="C172" s="58">
        <v>2000</v>
      </c>
      <c r="D172" s="47">
        <v>2000</v>
      </c>
      <c r="E172" s="44">
        <v>2000</v>
      </c>
      <c r="F172" s="44">
        <v>2000</v>
      </c>
      <c r="G172" s="44">
        <f t="shared" si="8"/>
        <v>0</v>
      </c>
      <c r="H172" s="45" t="s">
        <v>2345</v>
      </c>
      <c r="I172" s="45" t="s">
        <v>2346</v>
      </c>
      <c r="J172" s="44">
        <v>2000</v>
      </c>
      <c r="K172" s="44">
        <v>2000</v>
      </c>
      <c r="L172" s="44">
        <v>2000</v>
      </c>
      <c r="M172" s="27" t="s">
        <v>2369</v>
      </c>
      <c r="N172" s="27" t="s">
        <v>2366</v>
      </c>
      <c r="O172" s="27">
        <v>6713</v>
      </c>
      <c r="P172" s="27">
        <v>1100</v>
      </c>
      <c r="Q172" s="27">
        <v>97.92</v>
      </c>
      <c r="R172" s="27">
        <v>8.9018181818181802E-2</v>
      </c>
      <c r="U172" s="29" t="s">
        <v>2373</v>
      </c>
      <c r="V172" s="29" t="s">
        <v>2374</v>
      </c>
      <c r="W172" s="29">
        <v>710771.85</v>
      </c>
      <c r="X172" s="29">
        <v>553158.80000000005</v>
      </c>
      <c r="Y172" s="29">
        <v>1159570.18</v>
      </c>
      <c r="Z172" s="29">
        <v>2.0962699680453398</v>
      </c>
      <c r="AA172" s="29">
        <v>2423500.83</v>
      </c>
      <c r="AC172" s="29" t="s">
        <v>2373</v>
      </c>
      <c r="AD172" s="29" t="s">
        <v>2374</v>
      </c>
      <c r="AE172" s="29">
        <v>710771.85</v>
      </c>
      <c r="AF172" s="29">
        <v>553158.80000000005</v>
      </c>
      <c r="AG172" s="29">
        <v>1159570.18</v>
      </c>
      <c r="AH172" s="29">
        <v>2.0962699680453398</v>
      </c>
    </row>
    <row r="173" spans="1:34" ht="28.5" customHeight="1">
      <c r="A173" s="41" t="s">
        <v>2348</v>
      </c>
      <c r="B173" s="48">
        <v>225552</v>
      </c>
      <c r="C173" s="58">
        <v>392661</v>
      </c>
      <c r="D173" s="47">
        <v>387099.97</v>
      </c>
      <c r="E173" s="44">
        <v>387099.97</v>
      </c>
      <c r="F173" s="44">
        <v>397099.97</v>
      </c>
      <c r="G173" s="44">
        <f t="shared" si="8"/>
        <v>0</v>
      </c>
      <c r="H173" s="45" t="s">
        <v>2347</v>
      </c>
      <c r="I173" s="45" t="s">
        <v>2348</v>
      </c>
      <c r="J173" s="44">
        <v>225552</v>
      </c>
      <c r="K173" s="44">
        <v>392661</v>
      </c>
      <c r="L173" s="44">
        <v>387099.97</v>
      </c>
      <c r="M173" s="27" t="s">
        <v>2371</v>
      </c>
      <c r="N173" s="27" t="s">
        <v>2368</v>
      </c>
      <c r="O173" s="27">
        <v>139928.63</v>
      </c>
      <c r="P173" s="27">
        <v>181247.06</v>
      </c>
      <c r="Q173" s="27">
        <v>272909.15999999997</v>
      </c>
      <c r="R173" s="27">
        <v>1.5057301343260401</v>
      </c>
      <c r="U173" s="29" t="s">
        <v>2375</v>
      </c>
      <c r="V173" s="29" t="s">
        <v>2376</v>
      </c>
      <c r="W173" s="29">
        <v>6564.4</v>
      </c>
      <c r="X173" s="29">
        <v>5986.47</v>
      </c>
      <c r="Y173" s="29">
        <v>12702.52</v>
      </c>
      <c r="Z173" s="29">
        <v>2.1218714868695598</v>
      </c>
      <c r="AA173" s="29">
        <v>25253.39</v>
      </c>
      <c r="AC173" s="29" t="s">
        <v>2375</v>
      </c>
      <c r="AD173" s="29" t="s">
        <v>2376</v>
      </c>
      <c r="AE173" s="29">
        <v>6564.4</v>
      </c>
      <c r="AF173" s="29">
        <v>5986.47</v>
      </c>
      <c r="AG173" s="29">
        <v>12702.52</v>
      </c>
      <c r="AH173" s="29">
        <v>2.1218714868695598</v>
      </c>
    </row>
    <row r="174" spans="1:34" ht="28.5" customHeight="1">
      <c r="A174" s="41" t="s">
        <v>2350</v>
      </c>
      <c r="B174" s="48">
        <v>2107.25</v>
      </c>
      <c r="C174" s="58">
        <v>2176.02</v>
      </c>
      <c r="D174" s="47">
        <v>2990.68</v>
      </c>
      <c r="E174" s="44">
        <v>2990.68</v>
      </c>
      <c r="F174" s="44">
        <v>2990.68</v>
      </c>
      <c r="G174" s="44">
        <f t="shared" si="8"/>
        <v>0</v>
      </c>
      <c r="H174" s="45" t="s">
        <v>2349</v>
      </c>
      <c r="I174" s="45" t="s">
        <v>2350</v>
      </c>
      <c r="J174" s="44">
        <v>2107.25</v>
      </c>
      <c r="K174" s="44">
        <v>2176.02</v>
      </c>
      <c r="L174" s="44">
        <v>2990.68</v>
      </c>
      <c r="M174" s="27" t="s">
        <v>2373</v>
      </c>
      <c r="N174" s="27" t="s">
        <v>2370</v>
      </c>
      <c r="O174" s="27">
        <v>437864.28</v>
      </c>
      <c r="P174" s="27">
        <v>443463.63</v>
      </c>
      <c r="Q174" s="27">
        <v>581762.24</v>
      </c>
      <c r="R174" s="27">
        <v>1.3118600954941899</v>
      </c>
      <c r="U174" s="29" t="s">
        <v>2377</v>
      </c>
      <c r="V174" s="29" t="s">
        <v>2378</v>
      </c>
      <c r="W174" s="29">
        <v>577644.06999999995</v>
      </c>
      <c r="X174" s="29">
        <v>269578.75</v>
      </c>
      <c r="Y174" s="29">
        <v>806440.8</v>
      </c>
      <c r="Z174" s="29">
        <v>2.9914850484320401</v>
      </c>
      <c r="AA174" s="29">
        <v>1653663.62</v>
      </c>
      <c r="AC174" s="29" t="s">
        <v>2377</v>
      </c>
      <c r="AD174" s="29" t="s">
        <v>2378</v>
      </c>
      <c r="AE174" s="29">
        <v>577644.06999999995</v>
      </c>
      <c r="AF174" s="29">
        <v>269578.75</v>
      </c>
      <c r="AG174" s="29">
        <v>806440.8</v>
      </c>
      <c r="AH174" s="29">
        <v>2.9914850484320401</v>
      </c>
    </row>
    <row r="175" spans="1:34" ht="28.5" customHeight="1">
      <c r="A175" s="41" t="s">
        <v>2352</v>
      </c>
      <c r="B175" s="48">
        <v>523.84</v>
      </c>
      <c r="C175" s="58">
        <v>511.78</v>
      </c>
      <c r="D175" s="47">
        <v>529.91999999999996</v>
      </c>
      <c r="E175" s="44">
        <v>529.91999999999996</v>
      </c>
      <c r="F175" s="44">
        <v>529.91999999999996</v>
      </c>
      <c r="G175" s="44">
        <f t="shared" si="8"/>
        <v>0</v>
      </c>
      <c r="H175" s="45" t="s">
        <v>2351</v>
      </c>
      <c r="I175" s="45" t="s">
        <v>2352</v>
      </c>
      <c r="J175" s="44">
        <v>523.84</v>
      </c>
      <c r="K175" s="44">
        <v>511.78</v>
      </c>
      <c r="L175" s="44">
        <v>529.91999999999996</v>
      </c>
      <c r="M175" s="27" t="s">
        <v>2375</v>
      </c>
      <c r="N175" s="27" t="s">
        <v>2372</v>
      </c>
      <c r="O175" s="27">
        <v>163688.70000000001</v>
      </c>
      <c r="P175" s="27">
        <v>107745.35</v>
      </c>
      <c r="Q175" s="27">
        <v>311045.21000000002</v>
      </c>
      <c r="R175" s="27">
        <v>2.8868550707756802</v>
      </c>
      <c r="U175" s="29" t="s">
        <v>2379</v>
      </c>
      <c r="V175" s="29" t="s">
        <v>2380</v>
      </c>
      <c r="W175" s="29">
        <v>26589.29</v>
      </c>
      <c r="X175" s="29">
        <v>18094.98</v>
      </c>
      <c r="Y175" s="29">
        <v>8000</v>
      </c>
      <c r="Z175" s="29">
        <v>0.44211156906501098</v>
      </c>
      <c r="AA175" s="29">
        <v>52684.27</v>
      </c>
      <c r="AC175" s="29" t="s">
        <v>2379</v>
      </c>
      <c r="AD175" s="29" t="s">
        <v>2380</v>
      </c>
      <c r="AE175" s="29">
        <v>26589.29</v>
      </c>
      <c r="AF175" s="29">
        <v>18094.98</v>
      </c>
      <c r="AG175" s="29">
        <v>8000</v>
      </c>
      <c r="AH175" s="29">
        <v>0.44211156906501098</v>
      </c>
    </row>
    <row r="176" spans="1:34" ht="28.5" customHeight="1">
      <c r="A176" s="41" t="s">
        <v>454</v>
      </c>
      <c r="B176" s="48">
        <v>5974</v>
      </c>
      <c r="C176" s="58">
        <v>12090</v>
      </c>
      <c r="D176" s="47">
        <v>30370</v>
      </c>
      <c r="E176" s="44">
        <v>30370</v>
      </c>
      <c r="F176" s="44">
        <v>20370</v>
      </c>
      <c r="G176" s="44">
        <f t="shared" si="8"/>
        <v>0</v>
      </c>
      <c r="H176" s="45" t="s">
        <v>2353</v>
      </c>
      <c r="I176" s="45" t="s">
        <v>454</v>
      </c>
      <c r="J176" s="44">
        <v>5974</v>
      </c>
      <c r="K176" s="44">
        <v>12090</v>
      </c>
      <c r="L176" s="44">
        <v>30370</v>
      </c>
      <c r="M176" s="27" t="s">
        <v>2377</v>
      </c>
      <c r="N176" s="27" t="s">
        <v>2374</v>
      </c>
      <c r="O176" s="27">
        <v>710771.85</v>
      </c>
      <c r="P176" s="27">
        <v>553158.80000000005</v>
      </c>
      <c r="Q176" s="27">
        <v>1159570.18</v>
      </c>
      <c r="R176" s="27">
        <v>2.0962699680453398</v>
      </c>
      <c r="U176" s="29" t="s">
        <v>2381</v>
      </c>
      <c r="V176" s="29" t="s">
        <v>2382</v>
      </c>
      <c r="W176" s="29">
        <v>23128.799999999999</v>
      </c>
      <c r="X176" s="29">
        <v>23101.8</v>
      </c>
      <c r="Y176" s="29">
        <v>23135.8</v>
      </c>
      <c r="Z176" s="29">
        <v>1.0014717467902901</v>
      </c>
      <c r="AA176" s="29">
        <v>69366.399999999994</v>
      </c>
      <c r="AC176" s="29" t="s">
        <v>2381</v>
      </c>
      <c r="AD176" s="29" t="s">
        <v>2382</v>
      </c>
      <c r="AE176" s="29">
        <v>23128.799999999999</v>
      </c>
      <c r="AF176" s="29">
        <v>23101.8</v>
      </c>
      <c r="AG176" s="29">
        <v>23135.8</v>
      </c>
      <c r="AH176" s="29">
        <v>1.0014717467902901</v>
      </c>
    </row>
    <row r="177" spans="1:34" ht="28.5" customHeight="1">
      <c r="A177" s="41" t="s">
        <v>2009</v>
      </c>
      <c r="B177" s="48">
        <v>2959717.08</v>
      </c>
      <c r="C177" s="58">
        <v>2634683.19</v>
      </c>
      <c r="D177" s="47">
        <f>'表20（原18）'!C28</f>
        <v>39211</v>
      </c>
      <c r="E177" s="44">
        <v>6068009.7699999996</v>
      </c>
      <c r="F177" s="44">
        <v>6055720.9699999997</v>
      </c>
      <c r="G177" s="44">
        <f t="shared" si="8"/>
        <v>-6028798.7699999996</v>
      </c>
      <c r="H177" s="45" t="s">
        <v>2354</v>
      </c>
      <c r="I177" s="45" t="s">
        <v>2009</v>
      </c>
      <c r="J177" s="44">
        <v>2959717.08</v>
      </c>
      <c r="K177" s="44">
        <v>2634683.19</v>
      </c>
      <c r="L177" s="44">
        <v>4113859.77</v>
      </c>
      <c r="M177" s="27" t="s">
        <v>2379</v>
      </c>
      <c r="N177" s="27" t="s">
        <v>2376</v>
      </c>
      <c r="O177" s="27">
        <v>6564.4</v>
      </c>
      <c r="P177" s="27">
        <v>5986.47</v>
      </c>
      <c r="Q177" s="27">
        <v>12702.52</v>
      </c>
      <c r="R177" s="27">
        <v>2.1218714868695598</v>
      </c>
      <c r="U177" s="29" t="s">
        <v>2383</v>
      </c>
      <c r="V177" s="29" t="s">
        <v>2384</v>
      </c>
      <c r="W177" s="29">
        <v>14258.9</v>
      </c>
      <c r="X177" s="29">
        <v>19501.8</v>
      </c>
      <c r="Y177" s="29">
        <v>21923.439999999999</v>
      </c>
      <c r="Z177" s="29">
        <v>1.1241752043401101</v>
      </c>
      <c r="AA177" s="29">
        <v>55684.14</v>
      </c>
      <c r="AC177" s="29" t="s">
        <v>2383</v>
      </c>
      <c r="AD177" s="29" t="s">
        <v>2384</v>
      </c>
      <c r="AE177" s="29">
        <v>14258.9</v>
      </c>
      <c r="AF177" s="29">
        <v>19501.8</v>
      </c>
      <c r="AG177" s="29">
        <v>21923.439999999999</v>
      </c>
      <c r="AH177" s="29">
        <v>1.1241752043401101</v>
      </c>
    </row>
    <row r="178" spans="1:34" ht="28.5" customHeight="1">
      <c r="A178" s="41" t="s">
        <v>2356</v>
      </c>
      <c r="B178" s="48">
        <v>951231.7</v>
      </c>
      <c r="C178" s="58">
        <v>368823.77</v>
      </c>
      <c r="D178" s="47">
        <v>634477.94999999995</v>
      </c>
      <c r="E178" s="44">
        <v>634457.94999999995</v>
      </c>
      <c r="F178" s="44">
        <v>634457.94999999995</v>
      </c>
      <c r="G178" s="44">
        <f t="shared" si="8"/>
        <v>20</v>
      </c>
      <c r="H178" s="45" t="s">
        <v>2355</v>
      </c>
      <c r="I178" s="45" t="s">
        <v>2356</v>
      </c>
      <c r="J178" s="44">
        <v>951231.7</v>
      </c>
      <c r="K178" s="44">
        <v>368823.77</v>
      </c>
      <c r="L178" s="44">
        <v>634477.94999999995</v>
      </c>
      <c r="M178" s="27" t="s">
        <v>2381</v>
      </c>
      <c r="N178" s="27" t="s">
        <v>2378</v>
      </c>
      <c r="O178" s="27">
        <v>577644.06999999995</v>
      </c>
      <c r="P178" s="27">
        <v>269578.75</v>
      </c>
      <c r="Q178" s="27">
        <v>805837.8</v>
      </c>
      <c r="R178" s="27">
        <v>2.9892482252403099</v>
      </c>
      <c r="U178" s="29" t="s">
        <v>2385</v>
      </c>
      <c r="V178" s="29" t="s">
        <v>2386</v>
      </c>
      <c r="W178" s="29">
        <v>36.4</v>
      </c>
      <c r="X178" s="29">
        <v>93941.95</v>
      </c>
      <c r="Y178" s="29">
        <v>139356.94</v>
      </c>
      <c r="Z178" s="29">
        <v>1.48343673939066</v>
      </c>
      <c r="AA178" s="29">
        <v>233335.29</v>
      </c>
      <c r="AC178" s="29" t="s">
        <v>2385</v>
      </c>
      <c r="AD178" s="29" t="s">
        <v>2386</v>
      </c>
      <c r="AE178" s="29">
        <v>36.4</v>
      </c>
      <c r="AF178" s="29">
        <v>93941.95</v>
      </c>
      <c r="AG178" s="29">
        <v>139356.94</v>
      </c>
      <c r="AH178" s="29">
        <v>1.48343673939066</v>
      </c>
    </row>
    <row r="179" spans="1:34" ht="28.5" customHeight="1">
      <c r="A179" s="41" t="s">
        <v>2358</v>
      </c>
      <c r="B179" s="48">
        <v>8223.68</v>
      </c>
      <c r="C179" s="58">
        <v>22167.95</v>
      </c>
      <c r="D179" s="47">
        <v>39</v>
      </c>
      <c r="E179" s="44">
        <v>39</v>
      </c>
      <c r="F179" s="44">
        <v>39</v>
      </c>
      <c r="G179" s="44">
        <f t="shared" si="8"/>
        <v>0</v>
      </c>
      <c r="H179" s="45" t="s">
        <v>2357</v>
      </c>
      <c r="I179" s="45" t="s">
        <v>2358</v>
      </c>
      <c r="J179" s="44">
        <v>8223.68</v>
      </c>
      <c r="K179" s="44">
        <v>22167.95</v>
      </c>
      <c r="L179" s="44">
        <v>39</v>
      </c>
      <c r="M179" s="27" t="s">
        <v>2383</v>
      </c>
      <c r="N179" s="27" t="s">
        <v>2380</v>
      </c>
      <c r="O179" s="27">
        <v>26589.29</v>
      </c>
      <c r="P179" s="27">
        <v>18094.98</v>
      </c>
      <c r="Q179" s="27">
        <v>8000</v>
      </c>
      <c r="R179" s="27">
        <v>0.44211156906501098</v>
      </c>
      <c r="U179" s="29" t="s">
        <v>2387</v>
      </c>
      <c r="V179" s="29" t="s">
        <v>2388</v>
      </c>
      <c r="W179" s="29">
        <v>577644.25</v>
      </c>
      <c r="X179" s="29">
        <v>777462</v>
      </c>
      <c r="Y179" s="29">
        <v>1010653.2</v>
      </c>
      <c r="Z179" s="29">
        <v>1.29993903239001</v>
      </c>
      <c r="AA179" s="29">
        <v>2365759.4500000002</v>
      </c>
      <c r="AC179" s="29" t="s">
        <v>2387</v>
      </c>
      <c r="AD179" s="29" t="s">
        <v>2388</v>
      </c>
      <c r="AE179" s="29">
        <v>577644.25</v>
      </c>
      <c r="AF179" s="29">
        <v>777462</v>
      </c>
      <c r="AG179" s="29">
        <v>2964803.2</v>
      </c>
      <c r="AH179" s="29">
        <v>3.8134380844337099</v>
      </c>
    </row>
    <row r="180" spans="1:34" ht="28.5" customHeight="1">
      <c r="A180" s="57" t="s">
        <v>2360</v>
      </c>
      <c r="B180" s="48">
        <v>4929</v>
      </c>
      <c r="C180" s="58">
        <v>5101.66</v>
      </c>
      <c r="D180" s="47">
        <v>3325</v>
      </c>
      <c r="E180" s="44">
        <v>3325</v>
      </c>
      <c r="F180" s="44">
        <v>3325</v>
      </c>
      <c r="G180" s="44">
        <f t="shared" si="8"/>
        <v>0</v>
      </c>
      <c r="H180" s="45" t="s">
        <v>2359</v>
      </c>
      <c r="I180" s="45" t="s">
        <v>2360</v>
      </c>
      <c r="J180" s="44">
        <v>4929</v>
      </c>
      <c r="K180" s="44">
        <v>5101.66</v>
      </c>
      <c r="L180" s="44">
        <v>3325</v>
      </c>
      <c r="M180" s="27" t="s">
        <v>2385</v>
      </c>
      <c r="N180" s="27" t="s">
        <v>2382</v>
      </c>
      <c r="O180" s="27">
        <v>23128.799999999999</v>
      </c>
      <c r="P180" s="27">
        <v>23101.8</v>
      </c>
      <c r="Q180" s="27">
        <v>23135.8</v>
      </c>
      <c r="R180" s="27">
        <v>1.0014717467902901</v>
      </c>
      <c r="U180" s="29" t="s">
        <v>2389</v>
      </c>
      <c r="V180" s="29" t="s">
        <v>2390</v>
      </c>
      <c r="W180" s="29">
        <v>572059.25</v>
      </c>
      <c r="X180" s="29">
        <v>772712</v>
      </c>
      <c r="Y180" s="29">
        <v>1010463.2</v>
      </c>
      <c r="Z180" s="29">
        <v>1.3076841048152501</v>
      </c>
      <c r="AA180" s="29">
        <v>2355234.4500000002</v>
      </c>
      <c r="AC180" s="29" t="s">
        <v>2389</v>
      </c>
      <c r="AD180" s="29" t="s">
        <v>2390</v>
      </c>
      <c r="AE180" s="29">
        <v>572059.25</v>
      </c>
      <c r="AF180" s="29">
        <v>772712</v>
      </c>
      <c r="AG180" s="29">
        <v>2964613.2</v>
      </c>
      <c r="AH180" s="29">
        <v>3.83663408876787</v>
      </c>
    </row>
    <row r="181" spans="1:34" ht="28.5" customHeight="1">
      <c r="A181" s="41" t="s">
        <v>2362</v>
      </c>
      <c r="B181" s="48">
        <v>114952</v>
      </c>
      <c r="C181" s="58">
        <v>300</v>
      </c>
      <c r="D181" s="47">
        <v>300</v>
      </c>
      <c r="E181" s="44">
        <v>300</v>
      </c>
      <c r="F181" s="44">
        <v>300</v>
      </c>
      <c r="G181" s="44">
        <f t="shared" si="8"/>
        <v>0</v>
      </c>
      <c r="H181" s="45" t="s">
        <v>2361</v>
      </c>
      <c r="I181" s="45" t="s">
        <v>2362</v>
      </c>
      <c r="J181" s="44">
        <v>114952</v>
      </c>
      <c r="K181" s="44">
        <v>300</v>
      </c>
      <c r="L181" s="44">
        <v>300</v>
      </c>
      <c r="M181" s="27" t="s">
        <v>2387</v>
      </c>
      <c r="N181" s="27" t="s">
        <v>2384</v>
      </c>
      <c r="O181" s="27">
        <v>14258.9</v>
      </c>
      <c r="P181" s="27">
        <v>19501.8</v>
      </c>
      <c r="Q181" s="27">
        <v>21923.439999999999</v>
      </c>
      <c r="R181" s="27">
        <v>1.1241752043401101</v>
      </c>
      <c r="U181" s="29" t="s">
        <v>2391</v>
      </c>
      <c r="V181" s="29" t="s">
        <v>2392</v>
      </c>
      <c r="W181" s="29">
        <v>82891</v>
      </c>
      <c r="X181" s="29">
        <v>90503</v>
      </c>
      <c r="Y181" s="29">
        <v>133150</v>
      </c>
      <c r="Z181" s="29">
        <v>1.4712219484436999</v>
      </c>
      <c r="AA181" s="29">
        <v>306544</v>
      </c>
      <c r="AC181" s="29" t="s">
        <v>2391</v>
      </c>
      <c r="AD181" s="29" t="s">
        <v>2392</v>
      </c>
      <c r="AE181" s="29">
        <v>82891</v>
      </c>
      <c r="AF181" s="29">
        <v>90503</v>
      </c>
      <c r="AG181" s="29">
        <v>133150</v>
      </c>
      <c r="AH181" s="29">
        <v>1.4712219484436999</v>
      </c>
    </row>
    <row r="182" spans="1:34" ht="28.5" customHeight="1">
      <c r="A182" s="41" t="s">
        <v>2364</v>
      </c>
      <c r="B182" s="48">
        <v>281299</v>
      </c>
      <c r="C182" s="58">
        <v>38447</v>
      </c>
      <c r="D182" s="47">
        <v>62999</v>
      </c>
      <c r="E182" s="44">
        <v>63059</v>
      </c>
      <c r="F182" s="44">
        <v>63059</v>
      </c>
      <c r="G182" s="44">
        <f t="shared" si="8"/>
        <v>-60</v>
      </c>
      <c r="H182" s="45" t="s">
        <v>2363</v>
      </c>
      <c r="I182" s="45" t="s">
        <v>2364</v>
      </c>
      <c r="J182" s="44">
        <v>281299</v>
      </c>
      <c r="K182" s="44">
        <v>38447</v>
      </c>
      <c r="L182" s="44">
        <v>62999</v>
      </c>
      <c r="M182" s="27" t="s">
        <v>2389</v>
      </c>
      <c r="N182" s="27" t="s">
        <v>2386</v>
      </c>
      <c r="O182" s="27">
        <v>36.4</v>
      </c>
      <c r="P182" s="27">
        <v>93941.95</v>
      </c>
      <c r="Q182" s="27">
        <v>139959.94</v>
      </c>
      <c r="R182" s="27">
        <v>1.48985559699368</v>
      </c>
      <c r="U182" s="29" t="s">
        <v>2393</v>
      </c>
      <c r="V182" s="29" t="s">
        <v>2394</v>
      </c>
      <c r="W182" s="29">
        <v>82891</v>
      </c>
      <c r="X182" s="29">
        <v>79513</v>
      </c>
      <c r="Y182" s="29">
        <v>117971</v>
      </c>
      <c r="Z182" s="29">
        <v>1.48366933708953</v>
      </c>
      <c r="AA182" s="29">
        <v>280375</v>
      </c>
      <c r="AC182" s="29" t="s">
        <v>2393</v>
      </c>
      <c r="AD182" s="29" t="s">
        <v>2394</v>
      </c>
      <c r="AE182" s="29">
        <v>82891</v>
      </c>
      <c r="AF182" s="29">
        <v>79513</v>
      </c>
      <c r="AG182" s="29">
        <v>85274</v>
      </c>
      <c r="AH182" s="29">
        <v>1.43386616025053</v>
      </c>
    </row>
    <row r="183" spans="1:34" ht="28.5" customHeight="1">
      <c r="A183" s="41" t="s">
        <v>2366</v>
      </c>
      <c r="B183" s="48">
        <v>6713</v>
      </c>
      <c r="C183" s="58">
        <v>1100</v>
      </c>
      <c r="D183" s="47">
        <v>97.92</v>
      </c>
      <c r="E183" s="44">
        <v>97.92</v>
      </c>
      <c r="F183" s="44">
        <v>97.92</v>
      </c>
      <c r="G183" s="44">
        <f t="shared" si="8"/>
        <v>0</v>
      </c>
      <c r="H183" s="45" t="s">
        <v>2365</v>
      </c>
      <c r="I183" s="45" t="s">
        <v>2366</v>
      </c>
      <c r="J183" s="44">
        <v>6713</v>
      </c>
      <c r="K183" s="44">
        <v>1100</v>
      </c>
      <c r="L183" s="44">
        <v>97.92</v>
      </c>
      <c r="M183" s="27" t="s">
        <v>2391</v>
      </c>
      <c r="N183" s="27" t="s">
        <v>2388</v>
      </c>
      <c r="O183" s="27">
        <v>577644.25</v>
      </c>
      <c r="P183" s="27">
        <v>777462</v>
      </c>
      <c r="Q183" s="27">
        <v>1010651.4</v>
      </c>
      <c r="R183" s="27">
        <v>1.2999367171643099</v>
      </c>
      <c r="U183" s="29" t="s">
        <v>2395</v>
      </c>
      <c r="V183" s="29" t="s">
        <v>2396</v>
      </c>
      <c r="W183" s="29"/>
      <c r="X183" s="29">
        <v>3600</v>
      </c>
      <c r="Y183" s="29">
        <v>3219</v>
      </c>
      <c r="Z183" s="29">
        <v>0.894166666666667</v>
      </c>
      <c r="AA183" s="29">
        <v>6819</v>
      </c>
      <c r="AC183" s="29" t="s">
        <v>2395</v>
      </c>
      <c r="AD183" s="29" t="s">
        <v>2396</v>
      </c>
      <c r="AF183" s="29">
        <v>3600</v>
      </c>
      <c r="AH183" s="29">
        <v>-7.9824999999999999</v>
      </c>
    </row>
    <row r="184" spans="1:34" ht="28.5" customHeight="1">
      <c r="A184" s="41" t="s">
        <v>2368</v>
      </c>
      <c r="B184" s="48">
        <v>139928.63</v>
      </c>
      <c r="C184" s="58">
        <v>181247.06</v>
      </c>
      <c r="D184" s="47">
        <v>587405.09</v>
      </c>
      <c r="E184" s="44">
        <v>272909.15999999997</v>
      </c>
      <c r="F184" s="44">
        <v>272909.15999999997</v>
      </c>
      <c r="G184" s="44">
        <f t="shared" si="8"/>
        <v>314495.93</v>
      </c>
      <c r="H184" s="45" t="s">
        <v>2367</v>
      </c>
      <c r="I184" s="45" t="s">
        <v>2368</v>
      </c>
      <c r="J184" s="44">
        <v>139928.63</v>
      </c>
      <c r="K184" s="44">
        <v>181247.06</v>
      </c>
      <c r="L184" s="44">
        <v>587405.09</v>
      </c>
      <c r="M184" s="27" t="s">
        <v>2393</v>
      </c>
      <c r="N184" s="27" t="s">
        <v>2390</v>
      </c>
      <c r="O184" s="27">
        <v>572059.25</v>
      </c>
      <c r="P184" s="27">
        <v>772712</v>
      </c>
      <c r="Q184" s="27">
        <v>1010461.4</v>
      </c>
      <c r="R184" s="27">
        <v>1.3076817753574399</v>
      </c>
      <c r="U184" s="29" t="s">
        <v>2397</v>
      </c>
      <c r="V184" s="29" t="s">
        <v>2398</v>
      </c>
      <c r="W184" s="29">
        <v>2000</v>
      </c>
      <c r="X184" s="29">
        <v>18750</v>
      </c>
      <c r="Y184" s="29">
        <v>18750</v>
      </c>
      <c r="Z184" s="29">
        <v>1</v>
      </c>
      <c r="AA184" s="29">
        <v>39500</v>
      </c>
      <c r="AC184" s="29" t="s">
        <v>2397</v>
      </c>
      <c r="AD184" s="29" t="s">
        <v>2398</v>
      </c>
      <c r="AE184" s="29">
        <v>2000</v>
      </c>
      <c r="AF184" s="29">
        <v>18750</v>
      </c>
      <c r="AG184" s="29">
        <v>19415</v>
      </c>
      <c r="AH184" s="29">
        <v>1.0354666666666701</v>
      </c>
    </row>
    <row r="185" spans="1:34" ht="28.5" customHeight="1">
      <c r="A185" s="41" t="s">
        <v>2370</v>
      </c>
      <c r="B185" s="48">
        <v>437864.28</v>
      </c>
      <c r="C185" s="58">
        <v>443463.63</v>
      </c>
      <c r="D185" s="47">
        <v>581762.24</v>
      </c>
      <c r="E185" s="44">
        <v>581762.24</v>
      </c>
      <c r="F185" s="44">
        <v>581625.64</v>
      </c>
      <c r="G185" s="44">
        <f t="shared" si="8"/>
        <v>0</v>
      </c>
      <c r="H185" s="45" t="s">
        <v>2369</v>
      </c>
      <c r="I185" s="45" t="s">
        <v>2370</v>
      </c>
      <c r="J185" s="44">
        <v>437864.28</v>
      </c>
      <c r="K185" s="44">
        <v>443463.63</v>
      </c>
      <c r="L185" s="44">
        <v>581762.24</v>
      </c>
      <c r="M185" s="27" t="s">
        <v>2395</v>
      </c>
      <c r="N185" s="27" t="s">
        <v>2392</v>
      </c>
      <c r="O185" s="27">
        <v>82891</v>
      </c>
      <c r="P185" s="27">
        <v>90503</v>
      </c>
      <c r="Q185" s="27">
        <v>133150</v>
      </c>
      <c r="R185" s="27">
        <v>1.4712219484436999</v>
      </c>
      <c r="U185" s="29" t="s">
        <v>2399</v>
      </c>
      <c r="V185" s="29" t="s">
        <v>2400</v>
      </c>
      <c r="W185" s="29">
        <v>2000</v>
      </c>
      <c r="X185" s="29">
        <v>2750</v>
      </c>
      <c r="Y185" s="29">
        <v>18750</v>
      </c>
      <c r="Z185" s="29">
        <v>6.8181818181818201</v>
      </c>
      <c r="AA185" s="29">
        <v>23500</v>
      </c>
      <c r="AC185" s="29" t="s">
        <v>2399</v>
      </c>
      <c r="AD185" s="29" t="s">
        <v>2400</v>
      </c>
      <c r="AE185" s="29">
        <v>2000</v>
      </c>
      <c r="AF185" s="29">
        <v>2750</v>
      </c>
      <c r="AG185" s="29">
        <v>19415</v>
      </c>
      <c r="AH185" s="29">
        <v>7.06</v>
      </c>
    </row>
    <row r="186" spans="1:34" ht="28.5" customHeight="1">
      <c r="A186" s="41" t="s">
        <v>2372</v>
      </c>
      <c r="B186" s="48">
        <v>163688.70000000001</v>
      </c>
      <c r="C186" s="58">
        <v>107745.35</v>
      </c>
      <c r="D186" s="47">
        <v>311045.21000000002</v>
      </c>
      <c r="E186" s="44">
        <v>311045.21000000002</v>
      </c>
      <c r="F186" s="44">
        <v>310908.61</v>
      </c>
      <c r="G186" s="44">
        <f t="shared" si="8"/>
        <v>0</v>
      </c>
      <c r="H186" s="45" t="s">
        <v>2371</v>
      </c>
      <c r="I186" s="45" t="s">
        <v>2372</v>
      </c>
      <c r="J186" s="44">
        <v>163688.70000000001</v>
      </c>
      <c r="K186" s="44">
        <v>107745.35</v>
      </c>
      <c r="L186" s="44">
        <v>311045.21000000002</v>
      </c>
      <c r="M186" s="27" t="s">
        <v>2397</v>
      </c>
      <c r="N186" s="27" t="s">
        <v>2394</v>
      </c>
      <c r="O186" s="27">
        <v>82891</v>
      </c>
      <c r="P186" s="27">
        <v>79513</v>
      </c>
      <c r="Q186" s="27">
        <v>117971</v>
      </c>
      <c r="R186" s="27">
        <v>1.48366933708953</v>
      </c>
      <c r="U186" s="29" t="s">
        <v>2401</v>
      </c>
      <c r="V186" s="29" t="s">
        <v>2402</v>
      </c>
      <c r="W186" s="29">
        <v>18631</v>
      </c>
      <c r="X186" s="29">
        <v>27607</v>
      </c>
      <c r="Y186" s="29">
        <v>21324</v>
      </c>
      <c r="Z186" s="29">
        <v>0.77241279385663097</v>
      </c>
      <c r="AA186" s="29">
        <v>67562</v>
      </c>
      <c r="AC186" s="29" t="s">
        <v>2401</v>
      </c>
      <c r="AD186" s="29" t="s">
        <v>2402</v>
      </c>
      <c r="AE186" s="29">
        <v>18631</v>
      </c>
      <c r="AF186" s="29">
        <v>27607</v>
      </c>
      <c r="AG186" s="29">
        <v>21324</v>
      </c>
      <c r="AH186" s="29">
        <v>0.77241279385663097</v>
      </c>
    </row>
    <row r="187" spans="1:34" ht="28.5" customHeight="1">
      <c r="A187" s="41" t="s">
        <v>2374</v>
      </c>
      <c r="B187" s="48">
        <v>710771.85</v>
      </c>
      <c r="C187" s="58">
        <v>553158.80000000005</v>
      </c>
      <c r="D187" s="47">
        <v>1159570.18</v>
      </c>
      <c r="E187" s="44">
        <v>1159570.18</v>
      </c>
      <c r="F187" s="44">
        <v>1159570.18</v>
      </c>
      <c r="G187" s="44">
        <f t="shared" si="8"/>
        <v>0</v>
      </c>
      <c r="H187" s="45" t="s">
        <v>2373</v>
      </c>
      <c r="I187" s="45" t="s">
        <v>2374</v>
      </c>
      <c r="J187" s="44">
        <v>710771.85</v>
      </c>
      <c r="K187" s="44">
        <v>553158.80000000005</v>
      </c>
      <c r="L187" s="44">
        <v>1159570.18</v>
      </c>
      <c r="M187" s="27" t="s">
        <v>2399</v>
      </c>
      <c r="N187" s="27" t="s">
        <v>2396</v>
      </c>
      <c r="P187" s="27">
        <v>3600</v>
      </c>
      <c r="Q187" s="27">
        <v>3219</v>
      </c>
      <c r="R187" s="27">
        <v>0.894166666666667</v>
      </c>
      <c r="U187" s="29" t="s">
        <v>2403</v>
      </c>
      <c r="V187" s="29" t="s">
        <v>2404</v>
      </c>
      <c r="W187" s="29">
        <v>3621</v>
      </c>
      <c r="X187" s="29">
        <v>600</v>
      </c>
      <c r="Y187" s="29">
        <v>1000</v>
      </c>
      <c r="Z187" s="29">
        <v>1.6666666666666701</v>
      </c>
      <c r="AA187" s="29">
        <v>5221</v>
      </c>
      <c r="AC187" s="29" t="s">
        <v>2403</v>
      </c>
      <c r="AD187" s="29" t="s">
        <v>2404</v>
      </c>
      <c r="AE187" s="29">
        <v>3621</v>
      </c>
      <c r="AF187" s="29">
        <v>600</v>
      </c>
      <c r="AG187" s="29">
        <v>1000</v>
      </c>
      <c r="AH187" s="29">
        <v>1.6666666666666701</v>
      </c>
    </row>
    <row r="188" spans="1:34" ht="28.5" customHeight="1">
      <c r="A188" s="41" t="s">
        <v>2376</v>
      </c>
      <c r="B188" s="48">
        <v>6564.4</v>
      </c>
      <c r="C188" s="58">
        <v>5986.47</v>
      </c>
      <c r="D188" s="47">
        <v>12702.52</v>
      </c>
      <c r="E188" s="44">
        <v>12702.52</v>
      </c>
      <c r="F188" s="44">
        <v>12702.52</v>
      </c>
      <c r="G188" s="44">
        <f t="shared" si="8"/>
        <v>0</v>
      </c>
      <c r="H188" s="45" t="s">
        <v>2375</v>
      </c>
      <c r="I188" s="45" t="s">
        <v>2376</v>
      </c>
      <c r="J188" s="44">
        <v>6564.4</v>
      </c>
      <c r="K188" s="44">
        <v>5986.47</v>
      </c>
      <c r="L188" s="44">
        <v>12702.52</v>
      </c>
      <c r="M188" s="27" t="s">
        <v>2401</v>
      </c>
      <c r="N188" s="27" t="s">
        <v>2398</v>
      </c>
      <c r="O188" s="27">
        <v>2000</v>
      </c>
      <c r="P188" s="27">
        <v>18750</v>
      </c>
      <c r="Q188" s="27">
        <v>18750</v>
      </c>
      <c r="R188" s="27">
        <v>1</v>
      </c>
      <c r="U188" s="29" t="s">
        <v>2405</v>
      </c>
      <c r="V188" s="29" t="s">
        <v>2406</v>
      </c>
      <c r="W188" s="29">
        <v>10335</v>
      </c>
      <c r="X188" s="29">
        <v>26827</v>
      </c>
      <c r="Y188" s="29">
        <v>20324</v>
      </c>
      <c r="Z188" s="29">
        <v>0.757594960301189</v>
      </c>
      <c r="AA188" s="29">
        <v>57486</v>
      </c>
      <c r="AC188" s="29" t="s">
        <v>2405</v>
      </c>
      <c r="AD188" s="29" t="s">
        <v>2406</v>
      </c>
      <c r="AE188" s="29">
        <v>10335</v>
      </c>
      <c r="AF188" s="29">
        <v>26827</v>
      </c>
      <c r="AG188" s="29">
        <v>20324</v>
      </c>
      <c r="AH188" s="29">
        <v>0.757594960301189</v>
      </c>
    </row>
    <row r="189" spans="1:34" ht="28.5" customHeight="1">
      <c r="A189" s="41" t="s">
        <v>2378</v>
      </c>
      <c r="B189" s="48">
        <v>577644.06999999995</v>
      </c>
      <c r="C189" s="58">
        <v>269578.75</v>
      </c>
      <c r="D189" s="47">
        <v>805837.8</v>
      </c>
      <c r="E189" s="44">
        <v>805837.8</v>
      </c>
      <c r="F189" s="44">
        <v>806440.8</v>
      </c>
      <c r="G189" s="44">
        <f t="shared" si="8"/>
        <v>0</v>
      </c>
      <c r="H189" s="45" t="s">
        <v>2377</v>
      </c>
      <c r="I189" s="45" t="s">
        <v>2378</v>
      </c>
      <c r="J189" s="44">
        <v>577644.06999999995</v>
      </c>
      <c r="K189" s="44">
        <v>269578.75</v>
      </c>
      <c r="L189" s="44">
        <v>805837.8</v>
      </c>
      <c r="M189" s="27" t="s">
        <v>2403</v>
      </c>
      <c r="N189" s="27" t="s">
        <v>2400</v>
      </c>
      <c r="O189" s="27">
        <v>2000</v>
      </c>
      <c r="P189" s="27">
        <v>2750</v>
      </c>
      <c r="Q189" s="27">
        <v>18750</v>
      </c>
      <c r="R189" s="27">
        <v>6.8181818181818201</v>
      </c>
      <c r="U189" s="29" t="s">
        <v>2407</v>
      </c>
      <c r="V189" s="29" t="s">
        <v>471</v>
      </c>
      <c r="W189" s="29">
        <v>27200</v>
      </c>
      <c r="X189" s="29">
        <v>25142</v>
      </c>
      <c r="Y189" s="29">
        <v>403224</v>
      </c>
      <c r="Z189" s="29">
        <v>16.037864927213398</v>
      </c>
      <c r="AA189" s="29">
        <v>455566</v>
      </c>
      <c r="AC189" s="29" t="s">
        <v>2407</v>
      </c>
      <c r="AD189" s="29" t="s">
        <v>471</v>
      </c>
      <c r="AE189" s="29">
        <v>27200</v>
      </c>
      <c r="AF189" s="29">
        <v>25142</v>
      </c>
      <c r="AG189" s="29">
        <v>403224</v>
      </c>
      <c r="AH189" s="29">
        <v>16.037864927213398</v>
      </c>
    </row>
    <row r="190" spans="1:34" ht="28.5" customHeight="1">
      <c r="A190" s="41" t="s">
        <v>2380</v>
      </c>
      <c r="B190" s="48">
        <v>26589.29</v>
      </c>
      <c r="C190" s="58">
        <v>18094.98</v>
      </c>
      <c r="D190" s="47">
        <v>8000</v>
      </c>
      <c r="E190" s="44">
        <v>8000</v>
      </c>
      <c r="F190" s="44">
        <v>8000</v>
      </c>
      <c r="G190" s="44">
        <f t="shared" si="8"/>
        <v>0</v>
      </c>
      <c r="H190" s="45" t="s">
        <v>2379</v>
      </c>
      <c r="I190" s="45" t="s">
        <v>2380</v>
      </c>
      <c r="J190" s="44">
        <v>26589.29</v>
      </c>
      <c r="K190" s="44">
        <v>18094.98</v>
      </c>
      <c r="L190" s="44">
        <v>8000</v>
      </c>
      <c r="M190" s="27" t="s">
        <v>2405</v>
      </c>
      <c r="N190" s="27" t="s">
        <v>2402</v>
      </c>
      <c r="O190" s="27">
        <v>18631</v>
      </c>
      <c r="P190" s="27">
        <v>27607</v>
      </c>
      <c r="Q190" s="27">
        <v>33478</v>
      </c>
      <c r="R190" s="27">
        <v>1.2126634549208499</v>
      </c>
      <c r="U190" s="29" t="s">
        <v>939</v>
      </c>
      <c r="V190" s="29" t="s">
        <v>2408</v>
      </c>
      <c r="W190" s="29">
        <v>151463</v>
      </c>
      <c r="X190" s="29">
        <v>329773</v>
      </c>
      <c r="Y190" s="29">
        <v>138816</v>
      </c>
      <c r="Z190" s="29">
        <v>0.42094410397455201</v>
      </c>
      <c r="AA190" s="29">
        <v>620052</v>
      </c>
      <c r="AC190" s="29" t="s">
        <v>939</v>
      </c>
      <c r="AD190" s="29" t="s">
        <v>2408</v>
      </c>
      <c r="AE190" s="29">
        <v>151463</v>
      </c>
      <c r="AF190" s="29">
        <v>329773</v>
      </c>
      <c r="AG190" s="29">
        <v>138151</v>
      </c>
      <c r="AH190" s="29">
        <v>0.418927565325239</v>
      </c>
    </row>
    <row r="191" spans="1:34" ht="28.5" customHeight="1">
      <c r="A191" s="41" t="s">
        <v>2382</v>
      </c>
      <c r="B191" s="48">
        <v>23128.799999999999</v>
      </c>
      <c r="C191" s="58">
        <v>23101.8</v>
      </c>
      <c r="D191" s="47">
        <v>23135.8</v>
      </c>
      <c r="E191" s="44">
        <v>23135.8</v>
      </c>
      <c r="F191" s="44">
        <v>23135.8</v>
      </c>
      <c r="G191" s="44">
        <f t="shared" si="8"/>
        <v>0</v>
      </c>
      <c r="H191" s="45" t="s">
        <v>2381</v>
      </c>
      <c r="I191" s="45" t="s">
        <v>2382</v>
      </c>
      <c r="J191" s="44">
        <v>23128.799999999999</v>
      </c>
      <c r="K191" s="44">
        <v>23101.8</v>
      </c>
      <c r="L191" s="44">
        <v>23135.8</v>
      </c>
      <c r="M191" s="27" t="s">
        <v>2407</v>
      </c>
      <c r="N191" s="27" t="s">
        <v>2404</v>
      </c>
      <c r="O191" s="27">
        <v>3621</v>
      </c>
      <c r="P191" s="27">
        <v>600</v>
      </c>
      <c r="Q191" s="27">
        <v>1000</v>
      </c>
      <c r="R191" s="27">
        <v>1.6666666666666701</v>
      </c>
      <c r="U191" s="29"/>
      <c r="V191" s="29"/>
      <c r="W191" s="29"/>
      <c r="X191" s="29"/>
      <c r="Y191" s="29"/>
      <c r="Z191" s="29"/>
      <c r="AA191" s="29"/>
      <c r="AC191" s="29" t="s">
        <v>939</v>
      </c>
      <c r="AD191" s="29" t="s">
        <v>2408</v>
      </c>
      <c r="AE191" s="29">
        <v>151463</v>
      </c>
      <c r="AF191" s="29">
        <v>329773</v>
      </c>
      <c r="AG191" s="29">
        <v>138151</v>
      </c>
      <c r="AH191" s="29">
        <v>0.418927565325239</v>
      </c>
    </row>
    <row r="192" spans="1:34" ht="28.5" customHeight="1">
      <c r="A192" s="49" t="s">
        <v>2384</v>
      </c>
      <c r="B192" s="51">
        <v>14258.9</v>
      </c>
      <c r="C192" s="51">
        <v>19501.8</v>
      </c>
      <c r="D192" s="52">
        <v>21923.439999999999</v>
      </c>
      <c r="E192" s="44">
        <v>21923.439999999999</v>
      </c>
      <c r="F192" s="44">
        <v>21923.439999999999</v>
      </c>
      <c r="G192" s="44">
        <f t="shared" si="8"/>
        <v>0</v>
      </c>
      <c r="H192" s="45" t="s">
        <v>2383</v>
      </c>
      <c r="I192" s="45" t="s">
        <v>2384</v>
      </c>
      <c r="J192" s="44">
        <v>14258.9</v>
      </c>
      <c r="K192" s="44">
        <v>19501.8</v>
      </c>
      <c r="L192" s="44">
        <v>21923.439999999999</v>
      </c>
      <c r="M192" s="27" t="s">
        <v>939</v>
      </c>
      <c r="N192" s="27" t="s">
        <v>2406</v>
      </c>
      <c r="O192" s="27">
        <v>10335</v>
      </c>
      <c r="P192" s="27">
        <v>26827</v>
      </c>
      <c r="Q192" s="27">
        <v>20324</v>
      </c>
      <c r="R192" s="27">
        <v>0.757594960301189</v>
      </c>
      <c r="U192" s="29" t="s">
        <v>2409</v>
      </c>
      <c r="V192" s="29" t="s">
        <v>2010</v>
      </c>
      <c r="W192" s="29">
        <v>2031060.11</v>
      </c>
      <c r="X192" s="29">
        <v>2481550.7200000002</v>
      </c>
      <c r="Y192" s="29">
        <v>2733030.7</v>
      </c>
      <c r="Z192" s="29">
        <v>1.1013398509138701</v>
      </c>
      <c r="AA192" s="29">
        <v>7245641.5300000003</v>
      </c>
      <c r="AC192" s="29" t="s">
        <v>2409</v>
      </c>
      <c r="AD192" s="29" t="s">
        <v>2010</v>
      </c>
      <c r="AE192" s="29">
        <v>2031060.11</v>
      </c>
      <c r="AF192" s="29">
        <v>2481550.7200000002</v>
      </c>
      <c r="AG192" s="29">
        <v>2733030.7</v>
      </c>
      <c r="AH192" s="29">
        <v>1.1013398509138701</v>
      </c>
    </row>
    <row r="193" spans="1:34" ht="28.5" customHeight="1">
      <c r="A193" s="56" t="s">
        <v>2386</v>
      </c>
      <c r="B193" s="42">
        <v>36.4</v>
      </c>
      <c r="C193" s="42">
        <v>93941.95</v>
      </c>
      <c r="D193" s="43">
        <v>139959.94</v>
      </c>
      <c r="E193" s="44">
        <v>139959.94</v>
      </c>
      <c r="F193" s="44">
        <v>139356.94</v>
      </c>
      <c r="G193" s="44">
        <f t="shared" si="8"/>
        <v>0</v>
      </c>
      <c r="H193" s="45" t="s">
        <v>2385</v>
      </c>
      <c r="I193" s="45" t="s">
        <v>2386</v>
      </c>
      <c r="J193" s="44">
        <v>36.4</v>
      </c>
      <c r="K193" s="44">
        <v>93941.95</v>
      </c>
      <c r="L193" s="44">
        <v>139959.94</v>
      </c>
      <c r="M193" s="27" t="s">
        <v>2409</v>
      </c>
      <c r="N193" s="27" t="s">
        <v>471</v>
      </c>
      <c r="O193" s="27">
        <v>27200</v>
      </c>
      <c r="P193" s="27">
        <v>25142</v>
      </c>
      <c r="Q193" s="27">
        <v>403224</v>
      </c>
      <c r="R193" s="27">
        <v>16.037864927213398</v>
      </c>
      <c r="U193" s="29" t="s">
        <v>2410</v>
      </c>
      <c r="V193" s="29" t="s">
        <v>2411</v>
      </c>
      <c r="W193" s="29">
        <v>1659794.11</v>
      </c>
      <c r="X193" s="29">
        <v>1700690.72</v>
      </c>
      <c r="Y193" s="29">
        <v>2146688.7000000002</v>
      </c>
      <c r="Z193" s="29">
        <v>1.2622452011733201</v>
      </c>
      <c r="AA193" s="29">
        <v>5507173.5300000003</v>
      </c>
      <c r="AC193" s="29" t="s">
        <v>2410</v>
      </c>
      <c r="AD193" s="29" t="s">
        <v>2411</v>
      </c>
      <c r="AE193" s="29">
        <v>1659794.11</v>
      </c>
      <c r="AF193" s="29">
        <v>1700690.72</v>
      </c>
      <c r="AG193" s="29">
        <v>2146688.7000000002</v>
      </c>
      <c r="AH193" s="29">
        <v>1.2622452011733201</v>
      </c>
    </row>
    <row r="194" spans="1:34" ht="28.5" customHeight="1">
      <c r="A194" s="41" t="s">
        <v>2388</v>
      </c>
      <c r="B194" s="48">
        <v>577644.25</v>
      </c>
      <c r="C194" s="58">
        <v>777462</v>
      </c>
      <c r="D194" s="47">
        <v>1010651.4</v>
      </c>
      <c r="E194" s="44">
        <v>1010651.4</v>
      </c>
      <c r="F194" s="44">
        <v>1010653.2</v>
      </c>
      <c r="G194" s="44">
        <f t="shared" si="8"/>
        <v>0</v>
      </c>
      <c r="H194" s="45" t="s">
        <v>2387</v>
      </c>
      <c r="I194" s="45" t="s">
        <v>2388</v>
      </c>
      <c r="J194" s="44">
        <v>577644.25</v>
      </c>
      <c r="K194" s="44">
        <v>777462</v>
      </c>
      <c r="L194" s="44">
        <v>1010651.4</v>
      </c>
      <c r="M194" s="27" t="s">
        <v>2410</v>
      </c>
      <c r="N194" s="27" t="s">
        <v>2408</v>
      </c>
      <c r="O194" s="27">
        <v>151463</v>
      </c>
      <c r="P194" s="27">
        <v>329773</v>
      </c>
      <c r="Q194" s="27">
        <v>138816</v>
      </c>
      <c r="R194" s="27">
        <v>0.42094410397455201</v>
      </c>
      <c r="U194" s="29" t="s">
        <v>2412</v>
      </c>
      <c r="V194" s="29" t="s">
        <v>2413</v>
      </c>
      <c r="W194" s="29">
        <v>207000.95</v>
      </c>
      <c r="X194" s="29">
        <v>565668.75</v>
      </c>
      <c r="Y194" s="29">
        <v>2069811.81</v>
      </c>
      <c r="Z194" s="29">
        <v>3.65905277602837</v>
      </c>
      <c r="AA194" s="29">
        <v>2842481.51</v>
      </c>
      <c r="AC194" s="29" t="s">
        <v>2412</v>
      </c>
      <c r="AD194" s="29" t="s">
        <v>2413</v>
      </c>
      <c r="AE194" s="29">
        <v>207000.95</v>
      </c>
      <c r="AF194" s="29">
        <v>565668.75</v>
      </c>
      <c r="AG194" s="29">
        <v>2069811.81</v>
      </c>
      <c r="AH194" s="29">
        <v>3.65905277602837</v>
      </c>
    </row>
    <row r="195" spans="1:34" ht="28.5" customHeight="1">
      <c r="A195" s="41" t="s">
        <v>2390</v>
      </c>
      <c r="B195" s="48">
        <v>572059.25</v>
      </c>
      <c r="C195" s="58">
        <v>772712</v>
      </c>
      <c r="D195" s="47">
        <v>1010461.4</v>
      </c>
      <c r="E195" s="44">
        <v>1010461.4</v>
      </c>
      <c r="F195" s="44">
        <v>1010653.2</v>
      </c>
      <c r="G195" s="44">
        <f t="shared" si="8"/>
        <v>0</v>
      </c>
      <c r="H195" s="45" t="s">
        <v>2389</v>
      </c>
      <c r="I195" s="45" t="s">
        <v>2390</v>
      </c>
      <c r="J195" s="44">
        <v>572059.25</v>
      </c>
      <c r="K195" s="44">
        <v>772712</v>
      </c>
      <c r="L195" s="44">
        <v>1010461.4</v>
      </c>
      <c r="U195" s="29" t="s">
        <v>2414</v>
      </c>
      <c r="V195" s="29" t="s">
        <v>2415</v>
      </c>
      <c r="W195" s="29"/>
      <c r="X195" s="29">
        <v>101000</v>
      </c>
      <c r="Y195" s="29">
        <v>1000</v>
      </c>
      <c r="Z195" s="29">
        <v>9.9009900990098994E-3</v>
      </c>
      <c r="AA195" s="29">
        <v>102000</v>
      </c>
      <c r="AC195" s="29" t="s">
        <v>2414</v>
      </c>
      <c r="AD195" s="29" t="s">
        <v>2415</v>
      </c>
      <c r="AF195" s="29">
        <v>101000</v>
      </c>
      <c r="AG195" s="29">
        <v>1000</v>
      </c>
      <c r="AH195" s="29">
        <v>9.9009900990098994E-3</v>
      </c>
    </row>
    <row r="196" spans="1:34" ht="28.5" customHeight="1">
      <c r="A196" s="41" t="s">
        <v>2392</v>
      </c>
      <c r="B196" s="48">
        <v>82891</v>
      </c>
      <c r="C196" s="58">
        <v>90503</v>
      </c>
      <c r="D196" s="47">
        <v>133150</v>
      </c>
      <c r="E196" s="44">
        <v>133150</v>
      </c>
      <c r="F196" s="44">
        <v>133150</v>
      </c>
      <c r="G196" s="44">
        <f t="shared" si="8"/>
        <v>0</v>
      </c>
      <c r="H196" s="45" t="s">
        <v>2391</v>
      </c>
      <c r="I196" s="45" t="s">
        <v>2392</v>
      </c>
      <c r="J196" s="44">
        <v>82891</v>
      </c>
      <c r="K196" s="44">
        <v>90503</v>
      </c>
      <c r="L196" s="44">
        <v>133150</v>
      </c>
      <c r="M196" s="27" t="s">
        <v>2412</v>
      </c>
      <c r="N196" s="27" t="s">
        <v>2010</v>
      </c>
      <c r="O196" s="27">
        <v>2031060.11</v>
      </c>
      <c r="P196" s="27">
        <v>2481550.7200000002</v>
      </c>
      <c r="Q196" s="27">
        <v>2940392.7</v>
      </c>
      <c r="R196" s="27">
        <v>1.18490131041932</v>
      </c>
      <c r="U196" s="29" t="s">
        <v>2416</v>
      </c>
      <c r="V196" s="29" t="s">
        <v>2417</v>
      </c>
      <c r="W196" s="29"/>
      <c r="X196" s="29">
        <v>500</v>
      </c>
      <c r="Y196" s="29">
        <v>1000</v>
      </c>
      <c r="Z196" s="29">
        <v>2</v>
      </c>
      <c r="AA196" s="29">
        <v>1500</v>
      </c>
      <c r="AC196" s="29" t="s">
        <v>2416</v>
      </c>
      <c r="AD196" s="29" t="s">
        <v>2417</v>
      </c>
      <c r="AF196" s="29">
        <v>500</v>
      </c>
      <c r="AG196" s="29">
        <v>1000</v>
      </c>
      <c r="AH196" s="29">
        <v>2</v>
      </c>
    </row>
    <row r="197" spans="1:34" ht="28.5" customHeight="1">
      <c r="A197" s="41" t="s">
        <v>2394</v>
      </c>
      <c r="B197" s="48">
        <v>82891</v>
      </c>
      <c r="C197" s="58">
        <v>79513</v>
      </c>
      <c r="D197" s="47">
        <v>117971</v>
      </c>
      <c r="E197" s="44">
        <v>117971</v>
      </c>
      <c r="F197" s="44">
        <v>85274</v>
      </c>
      <c r="G197" s="44">
        <f t="shared" si="8"/>
        <v>0</v>
      </c>
      <c r="H197" s="45" t="s">
        <v>2393</v>
      </c>
      <c r="I197" s="45" t="s">
        <v>2394</v>
      </c>
      <c r="J197" s="44">
        <v>82891</v>
      </c>
      <c r="K197" s="44">
        <v>79513</v>
      </c>
      <c r="L197" s="44">
        <v>117971</v>
      </c>
      <c r="M197" s="27" t="s">
        <v>2414</v>
      </c>
      <c r="N197" s="27" t="s">
        <v>2411</v>
      </c>
      <c r="O197" s="27">
        <v>1659794.11</v>
      </c>
      <c r="P197" s="27">
        <v>1700690.72</v>
      </c>
      <c r="Q197" s="27">
        <v>2146688.7000000002</v>
      </c>
      <c r="R197" s="27">
        <v>1.2622452011733201</v>
      </c>
      <c r="U197" s="29" t="s">
        <v>2418</v>
      </c>
      <c r="V197" s="29" t="s">
        <v>2419</v>
      </c>
      <c r="W197" s="29"/>
      <c r="X197" s="29">
        <v>44420</v>
      </c>
      <c r="Y197" s="29">
        <v>127350</v>
      </c>
      <c r="Z197" s="29">
        <v>2.8669518235029301</v>
      </c>
      <c r="AA197" s="29">
        <v>171770</v>
      </c>
      <c r="AC197" s="29" t="s">
        <v>2418</v>
      </c>
      <c r="AD197" s="29" t="s">
        <v>2419</v>
      </c>
      <c r="AF197" s="29">
        <v>44420</v>
      </c>
      <c r="AG197" s="29">
        <v>127350</v>
      </c>
      <c r="AH197" s="29">
        <v>2.8669518235029301</v>
      </c>
    </row>
    <row r="198" spans="1:34" ht="28.5" customHeight="1">
      <c r="A198" s="41" t="s">
        <v>2396</v>
      </c>
      <c r="B198" s="48"/>
      <c r="C198" s="58">
        <v>3600</v>
      </c>
      <c r="D198" s="47">
        <v>3219</v>
      </c>
      <c r="E198" s="44">
        <v>3219</v>
      </c>
      <c r="F198" s="44"/>
      <c r="G198" s="44">
        <f t="shared" si="8"/>
        <v>0</v>
      </c>
      <c r="H198" s="45" t="s">
        <v>2395</v>
      </c>
      <c r="I198" s="45" t="s">
        <v>2396</v>
      </c>
      <c r="J198" s="44"/>
      <c r="K198" s="44">
        <v>3600</v>
      </c>
      <c r="L198" s="44">
        <v>3219</v>
      </c>
      <c r="M198" s="27" t="s">
        <v>2416</v>
      </c>
      <c r="N198" s="27" t="s">
        <v>2413</v>
      </c>
      <c r="O198" s="27">
        <v>207000.95</v>
      </c>
      <c r="P198" s="27">
        <v>565668.75</v>
      </c>
      <c r="Q198" s="27">
        <v>2069811.81</v>
      </c>
      <c r="R198" s="27">
        <v>3.65905277602837</v>
      </c>
      <c r="U198" s="29" t="s">
        <v>2420</v>
      </c>
      <c r="V198" s="29" t="s">
        <v>2421</v>
      </c>
      <c r="W198" s="29"/>
      <c r="X198" s="29">
        <v>44420</v>
      </c>
      <c r="Y198" s="29">
        <v>23000</v>
      </c>
      <c r="Z198" s="29">
        <v>0.51778478162989605</v>
      </c>
      <c r="AA198" s="29">
        <v>67420</v>
      </c>
      <c r="AC198" s="29" t="s">
        <v>2420</v>
      </c>
      <c r="AD198" s="29" t="s">
        <v>2421</v>
      </c>
      <c r="AF198" s="29">
        <v>44420</v>
      </c>
      <c r="AG198" s="29">
        <v>23000</v>
      </c>
      <c r="AH198" s="29">
        <v>0.51778478162989605</v>
      </c>
    </row>
    <row r="199" spans="1:34" ht="28.5" customHeight="1">
      <c r="A199" s="41" t="s">
        <v>2398</v>
      </c>
      <c r="B199" s="48">
        <v>2000</v>
      </c>
      <c r="C199" s="58">
        <v>18750</v>
      </c>
      <c r="D199" s="47">
        <v>18750</v>
      </c>
      <c r="E199" s="44">
        <v>18750</v>
      </c>
      <c r="F199" s="44">
        <v>18750</v>
      </c>
      <c r="G199" s="44">
        <f t="shared" si="8"/>
        <v>0</v>
      </c>
      <c r="H199" s="45" t="s">
        <v>2397</v>
      </c>
      <c r="I199" s="45" t="s">
        <v>2398</v>
      </c>
      <c r="J199" s="44">
        <v>2000</v>
      </c>
      <c r="K199" s="44">
        <v>18750</v>
      </c>
      <c r="L199" s="44">
        <v>18750</v>
      </c>
      <c r="M199" s="27" t="s">
        <v>2418</v>
      </c>
      <c r="N199" s="27" t="s">
        <v>2415</v>
      </c>
      <c r="P199" s="27">
        <v>101000</v>
      </c>
      <c r="Q199" s="27">
        <v>1000</v>
      </c>
      <c r="R199" s="27">
        <v>9.9009900990098994E-3</v>
      </c>
      <c r="U199" s="29" t="s">
        <v>2422</v>
      </c>
      <c r="V199" s="29" t="s">
        <v>2423</v>
      </c>
      <c r="W199" s="29"/>
      <c r="X199" s="29">
        <v>123947</v>
      </c>
      <c r="Y199" s="29">
        <v>95538</v>
      </c>
      <c r="Z199" s="29">
        <v>0.77079719557552795</v>
      </c>
      <c r="AA199" s="29">
        <v>219485</v>
      </c>
      <c r="AC199" s="29" t="s">
        <v>2422</v>
      </c>
      <c r="AD199" s="29" t="s">
        <v>2423</v>
      </c>
      <c r="AF199" s="29">
        <v>123947</v>
      </c>
      <c r="AG199" s="29">
        <v>95538</v>
      </c>
      <c r="AH199" s="29">
        <v>0.77079719557552795</v>
      </c>
    </row>
    <row r="200" spans="1:34" ht="28.5" customHeight="1">
      <c r="A200" s="41" t="s">
        <v>2400</v>
      </c>
      <c r="B200" s="48">
        <v>2000</v>
      </c>
      <c r="C200" s="58">
        <v>2750</v>
      </c>
      <c r="D200" s="47">
        <v>18750</v>
      </c>
      <c r="E200" s="44">
        <v>18750</v>
      </c>
      <c r="F200" s="44">
        <v>18750</v>
      </c>
      <c r="G200" s="44">
        <f t="shared" si="8"/>
        <v>0</v>
      </c>
      <c r="H200" s="45" t="s">
        <v>2399</v>
      </c>
      <c r="I200" s="45" t="s">
        <v>2400</v>
      </c>
      <c r="J200" s="44">
        <v>2000</v>
      </c>
      <c r="K200" s="44">
        <v>2750</v>
      </c>
      <c r="L200" s="44">
        <v>18750</v>
      </c>
      <c r="M200" s="27" t="s">
        <v>2420</v>
      </c>
      <c r="N200" s="27" t="s">
        <v>2417</v>
      </c>
      <c r="P200" s="27">
        <v>500</v>
      </c>
      <c r="Q200" s="27">
        <v>1000</v>
      </c>
      <c r="R200" s="27">
        <v>2</v>
      </c>
      <c r="U200" s="29" t="s">
        <v>2424</v>
      </c>
      <c r="V200" s="29" t="s">
        <v>2425</v>
      </c>
      <c r="W200" s="29"/>
      <c r="X200" s="29">
        <v>123947</v>
      </c>
      <c r="Y200" s="29">
        <v>95538</v>
      </c>
      <c r="Z200" s="29">
        <v>0.77079719557552795</v>
      </c>
      <c r="AA200" s="29">
        <v>219485</v>
      </c>
      <c r="AC200" s="29" t="s">
        <v>2424</v>
      </c>
      <c r="AD200" s="29" t="s">
        <v>2425</v>
      </c>
      <c r="AF200" s="29">
        <v>123947</v>
      </c>
      <c r="AG200" s="29">
        <v>95538</v>
      </c>
      <c r="AH200" s="29">
        <v>0.77079719557552795</v>
      </c>
    </row>
    <row r="201" spans="1:34" ht="28.5" customHeight="1">
      <c r="A201" s="41" t="s">
        <v>2402</v>
      </c>
      <c r="B201" s="48">
        <v>18631</v>
      </c>
      <c r="C201" s="58">
        <v>27607</v>
      </c>
      <c r="D201" s="47">
        <v>33478</v>
      </c>
      <c r="E201" s="44">
        <v>33478</v>
      </c>
      <c r="F201" s="44">
        <v>21324</v>
      </c>
      <c r="G201" s="44">
        <f t="shared" si="8"/>
        <v>0</v>
      </c>
      <c r="H201" s="45" t="s">
        <v>2401</v>
      </c>
      <c r="I201" s="45" t="s">
        <v>2402</v>
      </c>
      <c r="J201" s="44">
        <v>18631</v>
      </c>
      <c r="K201" s="44">
        <v>27607</v>
      </c>
      <c r="L201" s="44">
        <v>33478</v>
      </c>
      <c r="M201" s="27" t="s">
        <v>2422</v>
      </c>
      <c r="N201" s="27" t="s">
        <v>2419</v>
      </c>
      <c r="P201" s="27">
        <v>44420</v>
      </c>
      <c r="Q201" s="27">
        <v>127350</v>
      </c>
      <c r="R201" s="27">
        <v>2.8669518235029301</v>
      </c>
      <c r="U201" s="29" t="s">
        <v>2426</v>
      </c>
      <c r="V201" s="29" t="s">
        <v>2427</v>
      </c>
      <c r="W201" s="29">
        <v>6266</v>
      </c>
      <c r="X201" s="29">
        <v>6210</v>
      </c>
      <c r="Y201" s="29">
        <v>4000</v>
      </c>
      <c r="Z201" s="29">
        <v>0.64412238325281801</v>
      </c>
      <c r="AA201" s="29">
        <v>16476</v>
      </c>
      <c r="AC201" s="29" t="s">
        <v>2426</v>
      </c>
      <c r="AD201" s="29" t="s">
        <v>2427</v>
      </c>
      <c r="AE201" s="29">
        <v>6266</v>
      </c>
      <c r="AF201" s="29">
        <v>6210</v>
      </c>
      <c r="AG201" s="29">
        <v>4000</v>
      </c>
      <c r="AH201" s="29">
        <v>0.64412238325281801</v>
      </c>
    </row>
    <row r="202" spans="1:34" ht="29.1" customHeight="1">
      <c r="A202" s="41" t="s">
        <v>2404</v>
      </c>
      <c r="B202" s="48">
        <v>3621</v>
      </c>
      <c r="C202" s="58">
        <v>600</v>
      </c>
      <c r="D202" s="47">
        <v>1000</v>
      </c>
      <c r="E202" s="44">
        <v>1000</v>
      </c>
      <c r="F202" s="44">
        <v>1000</v>
      </c>
      <c r="G202" s="44">
        <f t="shared" si="8"/>
        <v>0</v>
      </c>
      <c r="H202" s="45" t="s">
        <v>2403</v>
      </c>
      <c r="I202" s="45" t="s">
        <v>2404</v>
      </c>
      <c r="J202" s="44">
        <v>3621</v>
      </c>
      <c r="K202" s="44">
        <v>600</v>
      </c>
      <c r="L202" s="44">
        <v>1000</v>
      </c>
      <c r="M202" s="27" t="s">
        <v>2424</v>
      </c>
      <c r="N202" s="27" t="s">
        <v>2421</v>
      </c>
      <c r="P202" s="27">
        <v>44420</v>
      </c>
      <c r="Q202" s="27">
        <v>23000</v>
      </c>
      <c r="R202" s="27">
        <v>0.51778478162989605</v>
      </c>
      <c r="U202" s="29" t="s">
        <v>2428</v>
      </c>
      <c r="V202" s="29" t="s">
        <v>2429</v>
      </c>
      <c r="W202" s="29">
        <v>3346</v>
      </c>
      <c r="X202" s="29">
        <v>6060</v>
      </c>
      <c r="Y202" s="29">
        <v>4000</v>
      </c>
      <c r="Z202" s="29">
        <v>0.66006600660065995</v>
      </c>
      <c r="AA202" s="29">
        <v>13406</v>
      </c>
      <c r="AC202" s="29" t="s">
        <v>2428</v>
      </c>
      <c r="AD202" s="29" t="s">
        <v>2429</v>
      </c>
      <c r="AE202" s="29">
        <v>3346</v>
      </c>
      <c r="AF202" s="29">
        <v>6060</v>
      </c>
      <c r="AG202" s="29">
        <v>4000</v>
      </c>
      <c r="AH202" s="29">
        <v>0.66006600660065995</v>
      </c>
    </row>
    <row r="203" spans="1:34" ht="29.1" customHeight="1">
      <c r="A203" s="57" t="s">
        <v>2406</v>
      </c>
      <c r="B203" s="48">
        <v>10335</v>
      </c>
      <c r="C203" s="48">
        <v>26827</v>
      </c>
      <c r="D203" s="47">
        <v>20324</v>
      </c>
      <c r="E203" s="44">
        <v>20324</v>
      </c>
      <c r="F203" s="44">
        <v>20324</v>
      </c>
      <c r="G203" s="44">
        <f t="shared" si="8"/>
        <v>0</v>
      </c>
      <c r="H203" s="45" t="s">
        <v>2405</v>
      </c>
      <c r="I203" s="45" t="s">
        <v>2406</v>
      </c>
      <c r="J203" s="44">
        <v>10335</v>
      </c>
      <c r="K203" s="44">
        <v>26827</v>
      </c>
      <c r="L203" s="44">
        <v>20324</v>
      </c>
      <c r="M203" s="27" t="s">
        <v>2426</v>
      </c>
      <c r="N203" s="27" t="s">
        <v>2423</v>
      </c>
      <c r="P203" s="27">
        <v>123947</v>
      </c>
      <c r="Q203" s="27">
        <v>116750</v>
      </c>
      <c r="R203" s="27">
        <v>0.94193485925435905</v>
      </c>
      <c r="U203" s="29" t="s">
        <v>2430</v>
      </c>
      <c r="V203" s="29" t="s">
        <v>2431</v>
      </c>
      <c r="W203" s="29">
        <v>365000</v>
      </c>
      <c r="X203" s="29">
        <v>393534</v>
      </c>
      <c r="Y203" s="29">
        <v>245265</v>
      </c>
      <c r="Z203" s="29">
        <v>0.62323712817698096</v>
      </c>
      <c r="AA203" s="29">
        <v>1003799</v>
      </c>
      <c r="AC203" s="29" t="s">
        <v>2430</v>
      </c>
      <c r="AD203" s="29" t="s">
        <v>2431</v>
      </c>
      <c r="AE203" s="29">
        <v>365000</v>
      </c>
      <c r="AF203" s="29">
        <v>393534</v>
      </c>
      <c r="AG203" s="29">
        <v>245265</v>
      </c>
      <c r="AH203" s="29">
        <v>0.62323712817698096</v>
      </c>
    </row>
    <row r="204" spans="1:34" ht="29.1" customHeight="1">
      <c r="A204" s="41" t="s">
        <v>471</v>
      </c>
      <c r="B204" s="48">
        <v>27200</v>
      </c>
      <c r="C204" s="48">
        <v>25142</v>
      </c>
      <c r="D204" s="47">
        <v>403224</v>
      </c>
      <c r="E204" s="44">
        <v>403224</v>
      </c>
      <c r="F204" s="44">
        <v>403224</v>
      </c>
      <c r="G204" s="44">
        <f t="shared" si="8"/>
        <v>0</v>
      </c>
      <c r="H204" s="45" t="s">
        <v>2407</v>
      </c>
      <c r="I204" s="45" t="s">
        <v>471</v>
      </c>
      <c r="J204" s="44">
        <v>27200</v>
      </c>
      <c r="K204" s="44">
        <v>25142</v>
      </c>
      <c r="L204" s="44">
        <v>403224</v>
      </c>
      <c r="M204" s="27" t="s">
        <v>2428</v>
      </c>
      <c r="N204" s="27" t="s">
        <v>2425</v>
      </c>
      <c r="P204" s="27">
        <v>123947</v>
      </c>
      <c r="Q204" s="27">
        <v>116750</v>
      </c>
      <c r="R204" s="27">
        <v>0.94193485925435905</v>
      </c>
      <c r="U204" s="29" t="s">
        <v>2432</v>
      </c>
      <c r="V204" s="29" t="s">
        <v>2433</v>
      </c>
      <c r="W204" s="29">
        <v>365000</v>
      </c>
      <c r="X204" s="29">
        <v>393534</v>
      </c>
      <c r="Y204" s="29">
        <v>245265</v>
      </c>
      <c r="Z204" s="29">
        <v>0.62323712817698096</v>
      </c>
      <c r="AA204" s="29">
        <v>1003799</v>
      </c>
      <c r="AC204" s="29" t="s">
        <v>2432</v>
      </c>
      <c r="AD204" s="29" t="s">
        <v>2433</v>
      </c>
      <c r="AE204" s="29">
        <v>365000</v>
      </c>
      <c r="AF204" s="29">
        <v>393534</v>
      </c>
      <c r="AG204" s="29">
        <v>245265</v>
      </c>
      <c r="AH204" s="29">
        <v>0.62323712817698096</v>
      </c>
    </row>
    <row r="205" spans="1:34" ht="29.1" customHeight="1">
      <c r="A205" s="41" t="s">
        <v>2408</v>
      </c>
      <c r="B205" s="48">
        <v>151463</v>
      </c>
      <c r="C205" s="48">
        <v>329773</v>
      </c>
      <c r="D205" s="47">
        <v>138796</v>
      </c>
      <c r="E205" s="44">
        <v>138816</v>
      </c>
      <c r="F205" s="44">
        <v>138816</v>
      </c>
      <c r="G205" s="44">
        <f t="shared" si="8"/>
        <v>-20</v>
      </c>
      <c r="H205" s="45" t="s">
        <v>939</v>
      </c>
      <c r="I205" s="45" t="s">
        <v>2408</v>
      </c>
      <c r="J205" s="44">
        <v>151463</v>
      </c>
      <c r="K205" s="44">
        <v>329773</v>
      </c>
      <c r="L205" s="44">
        <v>138796</v>
      </c>
      <c r="M205" s="27" t="s">
        <v>2430</v>
      </c>
      <c r="N205" s="27" t="s">
        <v>2427</v>
      </c>
      <c r="O205" s="27">
        <v>6266</v>
      </c>
      <c r="P205" s="27">
        <v>6210</v>
      </c>
      <c r="Q205" s="27">
        <v>4000</v>
      </c>
      <c r="R205" s="27">
        <v>0.64412238325281801</v>
      </c>
      <c r="U205" s="29" t="s">
        <v>2434</v>
      </c>
      <c r="V205" s="29" t="s">
        <v>479</v>
      </c>
      <c r="W205" s="29"/>
      <c r="X205" s="29">
        <v>111749</v>
      </c>
      <c r="Y205" s="29">
        <v>113189</v>
      </c>
      <c r="Z205" s="29">
        <v>1.0128860213514199</v>
      </c>
      <c r="AA205" s="29">
        <v>224938</v>
      </c>
      <c r="AC205" s="29" t="s">
        <v>2434</v>
      </c>
      <c r="AD205" s="29" t="s">
        <v>479</v>
      </c>
      <c r="AF205" s="29">
        <v>111749</v>
      </c>
      <c r="AG205" s="29">
        <v>113189</v>
      </c>
      <c r="AH205" s="29">
        <v>1.0128860213514199</v>
      </c>
    </row>
    <row r="206" spans="1:34" ht="29.1" customHeight="1">
      <c r="A206" s="41" t="s">
        <v>2435</v>
      </c>
      <c r="B206" s="48"/>
      <c r="C206" s="48"/>
      <c r="D206" s="47">
        <v>1954150</v>
      </c>
      <c r="E206" s="44">
        <v>1954150</v>
      </c>
      <c r="F206" s="44">
        <v>1954150</v>
      </c>
      <c r="G206" s="44">
        <f t="shared" si="8"/>
        <v>0</v>
      </c>
      <c r="H206" s="45"/>
      <c r="I206" s="45"/>
      <c r="J206" s="44"/>
      <c r="K206" s="44"/>
      <c r="L206" s="44"/>
      <c r="M206" s="27" t="s">
        <v>2432</v>
      </c>
      <c r="N206" s="27" t="s">
        <v>2429</v>
      </c>
      <c r="O206" s="27">
        <v>3346</v>
      </c>
      <c r="P206" s="27">
        <v>6060</v>
      </c>
      <c r="Q206" s="27">
        <v>4000</v>
      </c>
      <c r="R206" s="27">
        <v>0.66006600660065995</v>
      </c>
      <c r="U206" s="29" t="s">
        <v>2436</v>
      </c>
      <c r="V206" s="29" t="s">
        <v>2437</v>
      </c>
      <c r="W206" s="29"/>
      <c r="X206" s="29">
        <v>111749</v>
      </c>
      <c r="Y206" s="29">
        <v>113189</v>
      </c>
      <c r="Z206" s="29">
        <v>1.0128860213514199</v>
      </c>
      <c r="AA206" s="29">
        <v>224938</v>
      </c>
      <c r="AC206" s="29" t="s">
        <v>2436</v>
      </c>
      <c r="AD206" s="29" t="s">
        <v>2437</v>
      </c>
      <c r="AF206" s="29">
        <v>111749</v>
      </c>
      <c r="AG206" s="29">
        <v>113189</v>
      </c>
      <c r="AH206" s="29">
        <v>1.0128860213514199</v>
      </c>
    </row>
    <row r="207" spans="1:34" ht="29.1" customHeight="1">
      <c r="A207" s="41" t="s">
        <v>2010</v>
      </c>
      <c r="B207" s="48">
        <v>2031060.11</v>
      </c>
      <c r="C207" s="48">
        <v>2481550.7200000002</v>
      </c>
      <c r="D207" s="47">
        <f>'表20（原18）'!C32</f>
        <v>7994</v>
      </c>
      <c r="E207" s="44">
        <v>2940392.7</v>
      </c>
      <c r="F207" s="44">
        <v>2733030.7</v>
      </c>
      <c r="G207" s="44">
        <f t="shared" si="8"/>
        <v>-2932398.7</v>
      </c>
      <c r="H207" s="45" t="s">
        <v>2409</v>
      </c>
      <c r="I207" s="45" t="s">
        <v>2010</v>
      </c>
      <c r="J207" s="44">
        <v>2031060.11</v>
      </c>
      <c r="K207" s="44">
        <v>2481550.7200000002</v>
      </c>
      <c r="L207" s="44">
        <v>2940392.7</v>
      </c>
      <c r="M207" s="27" t="s">
        <v>2434</v>
      </c>
      <c r="N207" s="27" t="s">
        <v>2431</v>
      </c>
      <c r="O207" s="27">
        <v>365000</v>
      </c>
      <c r="P207" s="27">
        <v>393534</v>
      </c>
      <c r="Q207" s="27">
        <v>431415</v>
      </c>
      <c r="R207" s="27">
        <v>1.09625851895897</v>
      </c>
      <c r="U207" s="29"/>
      <c r="V207" s="29"/>
      <c r="W207" s="29"/>
      <c r="X207" s="29"/>
      <c r="Y207" s="29"/>
      <c r="Z207" s="29"/>
      <c r="AA207" s="29"/>
    </row>
    <row r="208" spans="1:34" ht="29.1" customHeight="1">
      <c r="A208" s="41" t="s">
        <v>2411</v>
      </c>
      <c r="B208" s="48">
        <v>1659794.11</v>
      </c>
      <c r="C208" s="48">
        <v>1700690.72</v>
      </c>
      <c r="D208" s="47">
        <v>2146688.7000000002</v>
      </c>
      <c r="E208" s="44">
        <v>2146688.7000000002</v>
      </c>
      <c r="F208" s="44">
        <v>2146688.7000000002</v>
      </c>
      <c r="G208" s="44">
        <f t="shared" si="8"/>
        <v>0</v>
      </c>
      <c r="H208" s="45" t="s">
        <v>2410</v>
      </c>
      <c r="I208" s="45" t="s">
        <v>2411</v>
      </c>
      <c r="J208" s="44">
        <v>1659794.11</v>
      </c>
      <c r="K208" s="44">
        <v>1700690.72</v>
      </c>
      <c r="L208" s="44">
        <v>2146688.7000000002</v>
      </c>
      <c r="M208" s="27" t="s">
        <v>2436</v>
      </c>
      <c r="N208" s="27" t="s">
        <v>2433</v>
      </c>
      <c r="O208" s="27">
        <v>365000</v>
      </c>
      <c r="P208" s="27">
        <v>393534</v>
      </c>
      <c r="Q208" s="27">
        <v>431415</v>
      </c>
      <c r="R208" s="27">
        <v>1.09625851895897</v>
      </c>
      <c r="U208" s="29"/>
      <c r="V208" s="29"/>
      <c r="W208" s="29"/>
      <c r="X208" s="29"/>
      <c r="Y208" s="29"/>
      <c r="Z208" s="29"/>
      <c r="AA208" s="29"/>
    </row>
    <row r="209" spans="1:27" ht="29.1" customHeight="1">
      <c r="A209" s="41" t="s">
        <v>2438</v>
      </c>
      <c r="B209" s="48">
        <v>47719.68</v>
      </c>
      <c r="C209" s="48">
        <v>37420.629999999997</v>
      </c>
      <c r="D209" s="47">
        <v>38638.661</v>
      </c>
      <c r="E209" s="44"/>
      <c r="F209" s="44"/>
      <c r="G209" s="44"/>
      <c r="H209" s="45" t="s">
        <v>2439</v>
      </c>
      <c r="I209" s="45" t="s">
        <v>2440</v>
      </c>
      <c r="J209" s="44">
        <v>47719.68</v>
      </c>
      <c r="K209" s="44">
        <v>37420.629999999997</v>
      </c>
      <c r="L209" s="44">
        <v>38638.661</v>
      </c>
      <c r="N209" s="27" t="s">
        <v>479</v>
      </c>
      <c r="P209" s="27">
        <v>111749</v>
      </c>
      <c r="Q209" s="27">
        <v>113189</v>
      </c>
      <c r="R209" s="27">
        <v>1.0128860213514199</v>
      </c>
      <c r="U209" s="29"/>
      <c r="V209" s="29"/>
      <c r="W209" s="29"/>
      <c r="X209" s="29"/>
      <c r="Y209" s="29"/>
      <c r="Z209" s="29"/>
      <c r="AA209" s="29"/>
    </row>
    <row r="210" spans="1:27" ht="29.1" customHeight="1">
      <c r="A210" s="41" t="s">
        <v>2413</v>
      </c>
      <c r="B210" s="48">
        <v>207000.95</v>
      </c>
      <c r="C210" s="48">
        <v>565668.75</v>
      </c>
      <c r="D210" s="47">
        <v>2069811.81</v>
      </c>
      <c r="E210" s="44">
        <v>2069811.81</v>
      </c>
      <c r="F210" s="44">
        <v>2069811.81</v>
      </c>
      <c r="G210" s="44">
        <f t="shared" ref="G210:G226" si="9">D210-E210</f>
        <v>0</v>
      </c>
      <c r="H210" s="45" t="s">
        <v>2412</v>
      </c>
      <c r="I210" s="45" t="s">
        <v>2413</v>
      </c>
      <c r="J210" s="44">
        <v>207000.95</v>
      </c>
      <c r="K210" s="44">
        <v>565668.75</v>
      </c>
      <c r="L210" s="44">
        <v>2069811.81</v>
      </c>
      <c r="N210" s="27" t="s">
        <v>2437</v>
      </c>
      <c r="P210" s="27">
        <v>111749</v>
      </c>
      <c r="Q210" s="27">
        <v>113189</v>
      </c>
      <c r="R210" s="27">
        <v>1.0128860213514199</v>
      </c>
      <c r="U210" s="29"/>
      <c r="V210" s="29"/>
      <c r="W210" s="29"/>
      <c r="X210" s="29"/>
      <c r="Y210" s="29"/>
      <c r="Z210" s="29"/>
      <c r="AA210" s="29"/>
    </row>
    <row r="211" spans="1:27" ht="29.1" customHeight="1">
      <c r="A211" s="41" t="s">
        <v>2415</v>
      </c>
      <c r="B211" s="48"/>
      <c r="C211" s="48">
        <v>101000</v>
      </c>
      <c r="D211" s="47">
        <v>1000</v>
      </c>
      <c r="E211" s="44">
        <v>1000</v>
      </c>
      <c r="F211" s="44">
        <v>1000</v>
      </c>
      <c r="G211" s="44">
        <f t="shared" si="9"/>
        <v>0</v>
      </c>
      <c r="H211" s="45" t="s">
        <v>2414</v>
      </c>
      <c r="I211" s="45" t="s">
        <v>2415</v>
      </c>
      <c r="J211" s="44"/>
      <c r="K211" s="44">
        <v>101000</v>
      </c>
      <c r="L211" s="44">
        <v>1000</v>
      </c>
      <c r="U211" s="29"/>
      <c r="V211" s="29"/>
      <c r="W211" s="29"/>
      <c r="X211" s="29"/>
      <c r="Y211" s="29"/>
      <c r="Z211" s="29"/>
      <c r="AA211" s="29"/>
    </row>
    <row r="212" spans="1:27" ht="29.1" customHeight="1">
      <c r="A212" s="41" t="s">
        <v>2417</v>
      </c>
      <c r="B212" s="48"/>
      <c r="C212" s="48">
        <v>500</v>
      </c>
      <c r="D212" s="47">
        <v>1000</v>
      </c>
      <c r="E212" s="44">
        <v>1000</v>
      </c>
      <c r="F212" s="44">
        <v>1000</v>
      </c>
      <c r="G212" s="44">
        <f t="shared" si="9"/>
        <v>0</v>
      </c>
      <c r="H212" s="45" t="s">
        <v>2416</v>
      </c>
      <c r="I212" s="45" t="s">
        <v>2417</v>
      </c>
      <c r="J212" s="44"/>
      <c r="K212" s="44">
        <v>500</v>
      </c>
      <c r="L212" s="44">
        <v>1000</v>
      </c>
      <c r="U212" s="29"/>
      <c r="V212" s="29"/>
      <c r="W212" s="29"/>
      <c r="X212" s="29"/>
      <c r="Y212" s="29"/>
      <c r="Z212" s="29"/>
      <c r="AA212" s="29"/>
    </row>
    <row r="213" spans="1:27" ht="29.1" customHeight="1">
      <c r="A213" s="41" t="s">
        <v>2419</v>
      </c>
      <c r="B213" s="48"/>
      <c r="C213" s="48">
        <v>44420</v>
      </c>
      <c r="D213" s="47">
        <v>127350</v>
      </c>
      <c r="E213" s="44">
        <v>127350</v>
      </c>
      <c r="F213" s="44">
        <v>127350</v>
      </c>
      <c r="G213" s="44">
        <f t="shared" si="9"/>
        <v>0</v>
      </c>
      <c r="H213" s="45" t="s">
        <v>2418</v>
      </c>
      <c r="I213" s="45" t="s">
        <v>2419</v>
      </c>
      <c r="J213" s="44"/>
      <c r="K213" s="44">
        <v>44420</v>
      </c>
      <c r="L213" s="44">
        <v>127350</v>
      </c>
      <c r="U213" s="29"/>
      <c r="V213" s="29"/>
      <c r="W213" s="29"/>
      <c r="X213" s="29"/>
      <c r="Y213" s="29"/>
      <c r="Z213" s="29"/>
      <c r="AA213" s="29"/>
    </row>
    <row r="214" spans="1:27" ht="29.1" customHeight="1">
      <c r="A214" s="41" t="s">
        <v>2421</v>
      </c>
      <c r="B214" s="46"/>
      <c r="C214" s="48">
        <v>44420</v>
      </c>
      <c r="D214" s="47">
        <v>23000</v>
      </c>
      <c r="E214" s="44">
        <v>23000</v>
      </c>
      <c r="F214" s="44">
        <v>23000</v>
      </c>
      <c r="G214" s="44">
        <f t="shared" si="9"/>
        <v>0</v>
      </c>
      <c r="H214" s="45" t="s">
        <v>2420</v>
      </c>
      <c r="I214" s="45" t="s">
        <v>2421</v>
      </c>
      <c r="J214" s="44"/>
      <c r="K214" s="44">
        <v>44420</v>
      </c>
      <c r="L214" s="44">
        <v>23000</v>
      </c>
      <c r="U214" s="29"/>
      <c r="V214" s="29"/>
      <c r="W214" s="29"/>
      <c r="X214" s="29"/>
      <c r="Y214" s="29"/>
      <c r="Z214" s="29"/>
      <c r="AA214" s="29"/>
    </row>
    <row r="215" spans="1:27" ht="29.1" customHeight="1">
      <c r="A215" s="49" t="s">
        <v>2423</v>
      </c>
      <c r="B215" s="51"/>
      <c r="C215" s="51">
        <v>123947</v>
      </c>
      <c r="D215" s="52">
        <v>116750</v>
      </c>
      <c r="E215" s="44">
        <v>116750</v>
      </c>
      <c r="F215" s="44">
        <v>95538</v>
      </c>
      <c r="G215" s="44">
        <f t="shared" si="9"/>
        <v>0</v>
      </c>
      <c r="H215" s="45" t="s">
        <v>2422</v>
      </c>
      <c r="I215" s="45" t="s">
        <v>2423</v>
      </c>
      <c r="J215" s="44"/>
      <c r="K215" s="44">
        <v>123947</v>
      </c>
      <c r="L215" s="44">
        <v>116750</v>
      </c>
      <c r="U215" s="29"/>
      <c r="V215" s="29"/>
      <c r="W215" s="29"/>
      <c r="X215" s="29"/>
      <c r="Y215" s="29"/>
      <c r="Z215" s="29"/>
      <c r="AA215" s="29"/>
    </row>
    <row r="216" spans="1:27" ht="29.1" customHeight="1">
      <c r="A216" s="56" t="s">
        <v>2425</v>
      </c>
      <c r="B216" s="42"/>
      <c r="C216" s="42">
        <v>123947</v>
      </c>
      <c r="D216" s="43">
        <v>116750</v>
      </c>
      <c r="E216" s="44">
        <v>116750</v>
      </c>
      <c r="F216" s="44">
        <v>95538</v>
      </c>
      <c r="G216" s="44">
        <f t="shared" si="9"/>
        <v>0</v>
      </c>
      <c r="H216" s="45" t="s">
        <v>2424</v>
      </c>
      <c r="I216" s="45" t="s">
        <v>2425</v>
      </c>
      <c r="J216" s="44"/>
      <c r="K216" s="44">
        <v>123947</v>
      </c>
      <c r="L216" s="44">
        <v>116750</v>
      </c>
      <c r="U216" s="29"/>
      <c r="V216" s="29"/>
      <c r="W216" s="29"/>
      <c r="X216" s="29"/>
      <c r="Y216" s="29"/>
      <c r="Z216" s="29"/>
      <c r="AA216" s="29"/>
    </row>
    <row r="217" spans="1:27" ht="29.1" customHeight="1">
      <c r="A217" s="41" t="s">
        <v>2427</v>
      </c>
      <c r="B217" s="48">
        <v>6266</v>
      </c>
      <c r="C217" s="48">
        <v>6210</v>
      </c>
      <c r="D217" s="47">
        <v>4000</v>
      </c>
      <c r="E217" s="44">
        <v>4000</v>
      </c>
      <c r="F217" s="44">
        <v>4000</v>
      </c>
      <c r="G217" s="44">
        <f t="shared" si="9"/>
        <v>0</v>
      </c>
      <c r="H217" s="45" t="s">
        <v>2426</v>
      </c>
      <c r="I217" s="45" t="s">
        <v>2427</v>
      </c>
      <c r="J217" s="44">
        <v>6266</v>
      </c>
      <c r="K217" s="44">
        <v>6210</v>
      </c>
      <c r="L217" s="44">
        <v>4000</v>
      </c>
      <c r="U217" s="29"/>
      <c r="V217" s="29"/>
      <c r="W217" s="29"/>
      <c r="X217" s="29"/>
      <c r="Y217" s="29"/>
      <c r="Z217" s="29"/>
      <c r="AA217" s="29"/>
    </row>
    <row r="218" spans="1:27" ht="29.1" customHeight="1">
      <c r="A218" s="41" t="s">
        <v>2429</v>
      </c>
      <c r="B218" s="48">
        <v>3346</v>
      </c>
      <c r="C218" s="48">
        <v>6060</v>
      </c>
      <c r="D218" s="47">
        <v>4000</v>
      </c>
      <c r="E218" s="44">
        <v>4000</v>
      </c>
      <c r="F218" s="44">
        <v>4000</v>
      </c>
      <c r="G218" s="44">
        <f t="shared" si="9"/>
        <v>0</v>
      </c>
      <c r="H218" s="28" t="s">
        <v>2428</v>
      </c>
      <c r="I218" s="28" t="s">
        <v>2429</v>
      </c>
      <c r="J218" s="27">
        <v>3346</v>
      </c>
      <c r="K218" s="27">
        <v>6060</v>
      </c>
      <c r="L218" s="27">
        <v>4000</v>
      </c>
      <c r="U218" s="29"/>
      <c r="V218" s="29"/>
      <c r="W218" s="29"/>
      <c r="X218" s="29"/>
      <c r="Y218" s="29"/>
      <c r="Z218" s="29"/>
      <c r="AA218" s="29"/>
    </row>
    <row r="219" spans="1:27" ht="29.1" customHeight="1">
      <c r="A219" s="41" t="s">
        <v>2431</v>
      </c>
      <c r="B219" s="48">
        <v>365000</v>
      </c>
      <c r="C219" s="48">
        <v>393534</v>
      </c>
      <c r="D219" s="47">
        <v>431415</v>
      </c>
      <c r="E219" s="44">
        <v>431415</v>
      </c>
      <c r="F219" s="44">
        <v>245265</v>
      </c>
      <c r="G219" s="44">
        <f t="shared" si="9"/>
        <v>0</v>
      </c>
      <c r="H219" s="28" t="s">
        <v>2430</v>
      </c>
      <c r="I219" s="28" t="s">
        <v>2431</v>
      </c>
      <c r="J219" s="27">
        <v>365000</v>
      </c>
      <c r="K219" s="27">
        <v>393534</v>
      </c>
      <c r="L219" s="27">
        <v>431415</v>
      </c>
      <c r="U219" s="29"/>
      <c r="V219" s="29"/>
      <c r="W219" s="29"/>
      <c r="X219" s="29"/>
      <c r="Y219" s="29"/>
      <c r="Z219" s="29"/>
      <c r="AA219" s="29"/>
    </row>
    <row r="220" spans="1:27" ht="29.1" customHeight="1">
      <c r="A220" s="41" t="s">
        <v>2433</v>
      </c>
      <c r="B220" s="48">
        <v>365000</v>
      </c>
      <c r="C220" s="48">
        <v>393534</v>
      </c>
      <c r="D220" s="47">
        <v>431415</v>
      </c>
      <c r="E220" s="44">
        <v>431415</v>
      </c>
      <c r="F220" s="44">
        <v>245265</v>
      </c>
      <c r="G220" s="44">
        <f t="shared" si="9"/>
        <v>0</v>
      </c>
      <c r="H220" s="28" t="s">
        <v>2432</v>
      </c>
      <c r="I220" s="28" t="s">
        <v>2433</v>
      </c>
      <c r="J220" s="27">
        <v>365000</v>
      </c>
      <c r="K220" s="27">
        <v>393534</v>
      </c>
      <c r="L220" s="27">
        <v>431415</v>
      </c>
      <c r="U220" s="29"/>
      <c r="V220" s="29"/>
      <c r="W220" s="29"/>
      <c r="X220" s="29"/>
      <c r="Y220" s="29"/>
      <c r="Z220" s="29"/>
      <c r="AA220" s="29"/>
    </row>
    <row r="221" spans="1:27" ht="29.1" customHeight="1">
      <c r="A221" s="41" t="s">
        <v>479</v>
      </c>
      <c r="B221" s="48"/>
      <c r="C221" s="48">
        <v>111749</v>
      </c>
      <c r="D221" s="47">
        <v>113189</v>
      </c>
      <c r="E221" s="44">
        <v>113189</v>
      </c>
      <c r="F221" s="44">
        <v>113189</v>
      </c>
      <c r="G221" s="44">
        <f t="shared" si="9"/>
        <v>0</v>
      </c>
      <c r="H221" s="28" t="s">
        <v>2434</v>
      </c>
      <c r="I221" s="28" t="s">
        <v>479</v>
      </c>
      <c r="K221" s="27">
        <v>111749</v>
      </c>
      <c r="L221" s="27">
        <v>113189</v>
      </c>
      <c r="U221" s="29"/>
      <c r="V221" s="29"/>
      <c r="W221" s="29"/>
      <c r="X221" s="29"/>
      <c r="Y221" s="29"/>
      <c r="Z221" s="29"/>
      <c r="AA221" s="29"/>
    </row>
    <row r="222" spans="1:27" ht="29.1" customHeight="1">
      <c r="A222" s="41" t="s">
        <v>2437</v>
      </c>
      <c r="B222" s="48"/>
      <c r="C222" s="48">
        <v>111749</v>
      </c>
      <c r="D222" s="47">
        <v>113189</v>
      </c>
      <c r="E222" s="44">
        <v>113189</v>
      </c>
      <c r="F222" s="44">
        <v>113189</v>
      </c>
      <c r="G222" s="44">
        <f t="shared" si="9"/>
        <v>0</v>
      </c>
      <c r="H222" s="28" t="s">
        <v>2436</v>
      </c>
      <c r="I222" s="28" t="s">
        <v>2437</v>
      </c>
      <c r="K222" s="27">
        <v>111749</v>
      </c>
      <c r="L222" s="27">
        <v>113189</v>
      </c>
      <c r="U222" s="29"/>
      <c r="V222" s="29"/>
      <c r="W222" s="29"/>
      <c r="X222" s="29"/>
      <c r="Y222" s="29"/>
      <c r="Z222" s="29"/>
      <c r="AA222" s="29"/>
    </row>
    <row r="223" spans="1:27" ht="27.95" customHeight="1">
      <c r="A223" s="762" t="s">
        <v>337</v>
      </c>
      <c r="B223" s="762"/>
      <c r="C223" s="762"/>
      <c r="D223" s="762"/>
      <c r="E223" s="59"/>
      <c r="F223" s="59"/>
      <c r="G223" s="44">
        <f t="shared" si="9"/>
        <v>0</v>
      </c>
      <c r="U223" s="29"/>
      <c r="V223" s="29"/>
      <c r="W223" s="29"/>
      <c r="X223" s="29"/>
      <c r="Y223" s="29"/>
      <c r="Z223" s="29"/>
      <c r="AA223" s="29"/>
    </row>
    <row r="224" spans="1:27" ht="45" customHeight="1">
      <c r="A224" s="763" t="s">
        <v>2441</v>
      </c>
      <c r="B224" s="763"/>
      <c r="C224" s="763"/>
      <c r="D224" s="763"/>
      <c r="E224" s="60"/>
      <c r="F224" s="60"/>
      <c r="G224" s="44">
        <f t="shared" si="9"/>
        <v>0</v>
      </c>
      <c r="U224" s="29"/>
      <c r="V224" s="29"/>
      <c r="W224" s="29"/>
      <c r="X224" s="29"/>
      <c r="Y224" s="29"/>
      <c r="Z224" s="29"/>
      <c r="AA224" s="29"/>
    </row>
    <row r="225" spans="1:27" ht="27.95" customHeight="1">
      <c r="A225" s="763" t="s">
        <v>2442</v>
      </c>
      <c r="B225" s="763"/>
      <c r="C225" s="763"/>
      <c r="D225" s="763"/>
      <c r="E225" s="60"/>
      <c r="F225" s="60"/>
      <c r="G225" s="44">
        <f t="shared" si="9"/>
        <v>0</v>
      </c>
      <c r="U225" s="29"/>
      <c r="V225" s="29"/>
      <c r="W225" s="29"/>
      <c r="X225" s="29"/>
      <c r="Y225" s="29"/>
      <c r="Z225" s="29"/>
      <c r="AA225" s="29"/>
    </row>
    <row r="226" spans="1:27" ht="12.75" customHeight="1">
      <c r="A226" s="763" t="s">
        <v>2443</v>
      </c>
      <c r="B226" s="763"/>
      <c r="C226" s="763"/>
      <c r="D226" s="763"/>
      <c r="E226" s="60"/>
      <c r="F226" s="60"/>
      <c r="G226" s="44">
        <f t="shared" si="9"/>
        <v>0</v>
      </c>
      <c r="U226" s="29"/>
      <c r="V226" s="29"/>
      <c r="W226" s="29"/>
      <c r="X226" s="29"/>
      <c r="Y226" s="29"/>
      <c r="Z226" s="29"/>
      <c r="AA226" s="29"/>
    </row>
    <row r="227" spans="1:27" ht="12.75" customHeight="1">
      <c r="U227" s="29"/>
      <c r="V227" s="29"/>
      <c r="W227" s="29"/>
      <c r="X227" s="29"/>
      <c r="Y227" s="29"/>
      <c r="Z227" s="29"/>
      <c r="AA227" s="29"/>
    </row>
    <row r="228" spans="1:27" ht="12.75" customHeight="1">
      <c r="U228" s="29"/>
      <c r="V228" s="29"/>
      <c r="W228" s="29"/>
      <c r="X228" s="29"/>
      <c r="Y228" s="29"/>
      <c r="Z228" s="29"/>
      <c r="AA228" s="29"/>
    </row>
    <row r="229" spans="1:27" ht="12.75" customHeight="1">
      <c r="U229" s="29"/>
      <c r="V229" s="29"/>
      <c r="W229" s="29"/>
      <c r="X229" s="29"/>
      <c r="Y229" s="29"/>
      <c r="Z229" s="29"/>
      <c r="AA229" s="29"/>
    </row>
    <row r="230" spans="1:27" ht="12.75" customHeight="1">
      <c r="U230" s="29"/>
      <c r="V230" s="29"/>
      <c r="W230" s="29"/>
      <c r="X230" s="29"/>
      <c r="Y230" s="29"/>
      <c r="Z230" s="29"/>
      <c r="AA230" s="29"/>
    </row>
    <row r="231" spans="1:27" ht="12.75" customHeight="1">
      <c r="U231" s="29"/>
      <c r="V231" s="29"/>
      <c r="W231" s="29"/>
      <c r="X231" s="29"/>
      <c r="Y231" s="29"/>
      <c r="Z231" s="29"/>
      <c r="AA231" s="29"/>
    </row>
    <row r="232" spans="1:27" ht="12.75" customHeight="1">
      <c r="U232" s="29"/>
      <c r="V232" s="29"/>
      <c r="W232" s="29"/>
      <c r="X232" s="29"/>
      <c r="Y232" s="29"/>
      <c r="Z232" s="29"/>
      <c r="AA232" s="29"/>
    </row>
    <row r="233" spans="1:27" ht="12.75" customHeight="1">
      <c r="U233" s="29"/>
      <c r="V233" s="29"/>
      <c r="W233" s="29"/>
      <c r="X233" s="29"/>
      <c r="Y233" s="29"/>
      <c r="Z233" s="29"/>
      <c r="AA233" s="29"/>
    </row>
    <row r="234" spans="1:27" ht="12.75" customHeight="1">
      <c r="U234" s="29"/>
      <c r="V234" s="29"/>
      <c r="W234" s="29"/>
      <c r="X234" s="29"/>
      <c r="Y234" s="29"/>
      <c r="Z234" s="29"/>
      <c r="AA234" s="29"/>
    </row>
    <row r="235" spans="1:27" ht="12.75" customHeight="1">
      <c r="U235" s="29"/>
      <c r="V235" s="29"/>
      <c r="W235" s="29"/>
      <c r="X235" s="29"/>
      <c r="Y235" s="29"/>
      <c r="Z235" s="29"/>
      <c r="AA235" s="29"/>
    </row>
    <row r="236" spans="1:27" ht="12.75" customHeight="1">
      <c r="U236" s="29"/>
      <c r="V236" s="29"/>
      <c r="W236" s="29"/>
      <c r="X236" s="29"/>
      <c r="Y236" s="29"/>
      <c r="Z236" s="29"/>
      <c r="AA236" s="29"/>
    </row>
    <row r="237" spans="1:27" ht="12.75" customHeight="1">
      <c r="U237" s="29"/>
      <c r="V237" s="29"/>
      <c r="W237" s="29"/>
      <c r="X237" s="29"/>
      <c r="Y237" s="29"/>
      <c r="Z237" s="29"/>
      <c r="AA237" s="29"/>
    </row>
    <row r="238" spans="1:27" ht="12.75" customHeight="1">
      <c r="U238" s="29"/>
      <c r="V238" s="29"/>
      <c r="W238" s="29"/>
      <c r="X238" s="29"/>
      <c r="Y238" s="29"/>
      <c r="Z238" s="29"/>
      <c r="AA238" s="29"/>
    </row>
    <row r="239" spans="1:27" ht="12.75" customHeight="1">
      <c r="U239" s="29"/>
      <c r="V239" s="29"/>
      <c r="W239" s="29"/>
      <c r="X239" s="29"/>
      <c r="Y239" s="29"/>
      <c r="Z239" s="29"/>
      <c r="AA239" s="29"/>
    </row>
    <row r="240" spans="1:27" ht="12.75" customHeight="1">
      <c r="U240" s="29"/>
      <c r="V240" s="29"/>
      <c r="W240" s="29"/>
      <c r="X240" s="29"/>
      <c r="Y240" s="29"/>
      <c r="Z240" s="29"/>
      <c r="AA240" s="29"/>
    </row>
    <row r="241" spans="21:27" ht="12.75" customHeight="1">
      <c r="U241" s="29"/>
      <c r="V241" s="29"/>
      <c r="W241" s="29"/>
      <c r="X241" s="29"/>
      <c r="Y241" s="29"/>
      <c r="Z241" s="29"/>
      <c r="AA241" s="29"/>
    </row>
    <row r="242" spans="21:27" ht="12.75" customHeight="1">
      <c r="U242" s="29"/>
      <c r="V242" s="29"/>
      <c r="W242" s="29"/>
      <c r="X242" s="29"/>
      <c r="Y242" s="29"/>
      <c r="Z242" s="29"/>
      <c r="AA242" s="29"/>
    </row>
    <row r="243" spans="21:27" ht="12.75" customHeight="1">
      <c r="U243" s="29"/>
      <c r="V243" s="29"/>
      <c r="W243" s="29"/>
      <c r="X243" s="29"/>
      <c r="Y243" s="29"/>
      <c r="Z243" s="29"/>
      <c r="AA243" s="29"/>
    </row>
    <row r="244" spans="21:27" ht="12.75" customHeight="1">
      <c r="U244" s="29"/>
      <c r="V244" s="29"/>
      <c r="W244" s="29"/>
      <c r="X244" s="29"/>
      <c r="Y244" s="29"/>
      <c r="Z244" s="29"/>
      <c r="AA244" s="29"/>
    </row>
    <row r="245" spans="21:27" ht="12.75" customHeight="1">
      <c r="U245" s="29"/>
      <c r="V245" s="29"/>
      <c r="W245" s="29"/>
      <c r="X245" s="29"/>
      <c r="Y245" s="29"/>
      <c r="Z245" s="29"/>
      <c r="AA245" s="29"/>
    </row>
    <row r="246" spans="21:27" ht="12.75" customHeight="1">
      <c r="U246" s="29"/>
      <c r="V246" s="29"/>
      <c r="W246" s="29"/>
      <c r="X246" s="29"/>
      <c r="Y246" s="29"/>
      <c r="Z246" s="29"/>
      <c r="AA246" s="29"/>
    </row>
    <row r="247" spans="21:27" ht="12.75" customHeight="1">
      <c r="U247" s="29"/>
      <c r="V247" s="29"/>
      <c r="W247" s="29"/>
      <c r="X247" s="29"/>
      <c r="Y247" s="29"/>
      <c r="Z247" s="29"/>
      <c r="AA247" s="29"/>
    </row>
    <row r="248" spans="21:27" ht="12.75" customHeight="1">
      <c r="U248" s="29"/>
      <c r="V248" s="29"/>
      <c r="W248" s="29"/>
      <c r="X248" s="29"/>
      <c r="Y248" s="29"/>
      <c r="Z248" s="29"/>
      <c r="AA248" s="29"/>
    </row>
    <row r="249" spans="21:27" ht="12.75" customHeight="1">
      <c r="U249" s="29"/>
      <c r="V249" s="29"/>
      <c r="W249" s="29"/>
      <c r="X249" s="29"/>
      <c r="Y249" s="29"/>
      <c r="Z249" s="29"/>
      <c r="AA249" s="29"/>
    </row>
    <row r="250" spans="21:27" ht="12.75" customHeight="1">
      <c r="U250" s="29"/>
      <c r="V250" s="29"/>
      <c r="W250" s="29"/>
      <c r="X250" s="29"/>
      <c r="Y250" s="29"/>
      <c r="Z250" s="29"/>
      <c r="AA250" s="29"/>
    </row>
    <row r="251" spans="21:27" ht="12.75" customHeight="1">
      <c r="U251" s="29"/>
      <c r="V251" s="29"/>
      <c r="W251" s="29"/>
      <c r="X251" s="29"/>
      <c r="Y251" s="29"/>
      <c r="Z251" s="29"/>
      <c r="AA251" s="29"/>
    </row>
    <row r="252" spans="21:27" ht="12.75" customHeight="1">
      <c r="U252" s="29"/>
      <c r="V252" s="29"/>
      <c r="W252" s="29"/>
      <c r="X252" s="29"/>
      <c r="Y252" s="29"/>
      <c r="Z252" s="29"/>
      <c r="AA252" s="29"/>
    </row>
    <row r="253" spans="21:27" ht="12.75" customHeight="1">
      <c r="U253" s="29"/>
      <c r="V253" s="29"/>
      <c r="W253" s="29"/>
      <c r="X253" s="29"/>
      <c r="Y253" s="29"/>
      <c r="Z253" s="29"/>
      <c r="AA253" s="29"/>
    </row>
    <row r="254" spans="21:27" ht="12.75" customHeight="1">
      <c r="U254" s="29"/>
      <c r="V254" s="29"/>
      <c r="W254" s="29"/>
      <c r="X254" s="29"/>
      <c r="Y254" s="29"/>
      <c r="Z254" s="29"/>
      <c r="AA254" s="29"/>
    </row>
    <row r="255" spans="21:27" ht="12.75" customHeight="1">
      <c r="U255" s="29"/>
      <c r="V255" s="29"/>
      <c r="W255" s="29"/>
      <c r="X255" s="29"/>
      <c r="Y255" s="29"/>
      <c r="Z255" s="29"/>
      <c r="AA255" s="29"/>
    </row>
    <row r="256" spans="21:27" ht="12.75" customHeight="1">
      <c r="U256" s="29"/>
      <c r="V256" s="29"/>
      <c r="W256" s="29"/>
      <c r="X256" s="29"/>
      <c r="Y256" s="29"/>
      <c r="Z256" s="29"/>
      <c r="AA256" s="29"/>
    </row>
    <row r="257" spans="21:27" ht="12.75" customHeight="1">
      <c r="U257" s="29"/>
      <c r="V257" s="29"/>
      <c r="W257" s="29"/>
      <c r="X257" s="29"/>
      <c r="Y257" s="29"/>
      <c r="Z257" s="29"/>
      <c r="AA257" s="29"/>
    </row>
    <row r="258" spans="21:27" ht="12.75" customHeight="1">
      <c r="U258" s="29"/>
      <c r="V258" s="29"/>
      <c r="W258" s="29"/>
      <c r="X258" s="29"/>
      <c r="Y258" s="29"/>
      <c r="Z258" s="29"/>
      <c r="AA258" s="29"/>
    </row>
    <row r="259" spans="21:27" ht="12.75" customHeight="1">
      <c r="U259" s="29"/>
      <c r="V259" s="29"/>
      <c r="W259" s="29"/>
      <c r="X259" s="29"/>
      <c r="Y259" s="29"/>
      <c r="Z259" s="29"/>
      <c r="AA259" s="29"/>
    </row>
    <row r="260" spans="21:27" ht="12.75" customHeight="1">
      <c r="U260" s="29"/>
      <c r="V260" s="29"/>
      <c r="W260" s="29"/>
      <c r="X260" s="29"/>
      <c r="Y260" s="29"/>
      <c r="Z260" s="29"/>
      <c r="AA260" s="29"/>
    </row>
    <row r="261" spans="21:27" ht="12.75" customHeight="1">
      <c r="U261" s="29"/>
      <c r="V261" s="29"/>
      <c r="W261" s="29"/>
      <c r="X261" s="29"/>
      <c r="Y261" s="29"/>
      <c r="Z261" s="29"/>
      <c r="AA261" s="29"/>
    </row>
    <row r="262" spans="21:27" ht="12.75" customHeight="1">
      <c r="U262" s="29"/>
      <c r="V262" s="29"/>
      <c r="W262" s="29"/>
      <c r="X262" s="29"/>
      <c r="Y262" s="29"/>
      <c r="Z262" s="29"/>
      <c r="AA262" s="29"/>
    </row>
    <row r="263" spans="21:27" ht="12.75" customHeight="1">
      <c r="U263" s="29"/>
      <c r="V263" s="29"/>
      <c r="W263" s="29"/>
      <c r="X263" s="29"/>
      <c r="Y263" s="29"/>
      <c r="Z263" s="29"/>
      <c r="AA263" s="29"/>
    </row>
    <row r="264" spans="21:27" ht="12.75" customHeight="1">
      <c r="U264" s="29"/>
      <c r="V264" s="29"/>
      <c r="W264" s="29"/>
      <c r="X264" s="29"/>
      <c r="Y264" s="29"/>
      <c r="Z264" s="29"/>
      <c r="AA264" s="29"/>
    </row>
    <row r="273" ht="10.5" customHeight="1"/>
  </sheetData>
  <sheetProtection formatCells="0" formatColumns="0" formatRows="0"/>
  <mergeCells count="5">
    <mergeCell ref="A2:D2"/>
    <mergeCell ref="A223:D223"/>
    <mergeCell ref="A224:D224"/>
    <mergeCell ref="A225:D225"/>
    <mergeCell ref="A226:D226"/>
  </mergeCells>
  <phoneticPr fontId="3" type="noConversion"/>
  <pageMargins left="0.75" right="0.55000000000000004" top="0.79" bottom="0.98" header="0.51" footer="0.51"/>
  <pageSetup paperSize="9" scale="90" firstPageNumber="89" fitToHeight="0" orientation="portrait" blackAndWhite="1" useFirstPageNumber="1" r:id="rId1"/>
  <headerFooter alignWithMargins="0">
    <evenFooter>&amp;L—&amp;P—</evenFooter>
  </headerFooter>
  <legacyDrawing r:id="rId2"/>
</worksheet>
</file>

<file path=xl/worksheets/sheet48.xml><?xml version="1.0" encoding="utf-8"?>
<worksheet xmlns="http://schemas.openxmlformats.org/spreadsheetml/2006/main" xmlns:r="http://schemas.openxmlformats.org/officeDocument/2006/relationships">
  <sheetPr enableFormatConditionsCalculation="0">
    <tabColor theme="6"/>
    <pageSetUpPr fitToPage="1"/>
  </sheetPr>
  <dimension ref="A1:Z20"/>
  <sheetViews>
    <sheetView showZeros="0" zoomScaleSheetLayoutView="100" workbookViewId="0">
      <selection activeCell="B5" sqref="B5"/>
    </sheetView>
  </sheetViews>
  <sheetFormatPr defaultRowHeight="14.25"/>
  <cols>
    <col min="1" max="1" width="34.125" style="1" customWidth="1"/>
    <col min="2" max="2" width="15.75" style="1" customWidth="1"/>
    <col min="3" max="3" width="16.625" style="1" customWidth="1"/>
    <col min="4" max="4" width="16.75" style="1" customWidth="1"/>
    <col min="5" max="5" width="10.75" style="1" customWidth="1"/>
    <col min="6" max="7" width="11.5" style="1" customWidth="1"/>
    <col min="8" max="8" width="15.25" style="1" customWidth="1"/>
    <col min="9" max="9" width="12.625" style="2" bestFit="1" customWidth="1"/>
    <col min="10" max="10" width="9" style="2"/>
    <col min="11" max="12" width="9" style="2" hidden="1" customWidth="1"/>
    <col min="13" max="13" width="9.375" style="2" hidden="1" customWidth="1"/>
    <col min="14" max="17" width="12.625" style="2" hidden="1" customWidth="1"/>
    <col min="18" max="18" width="12.625" style="2" bestFit="1" customWidth="1"/>
    <col min="19" max="19" width="12.625" style="1" bestFit="1" customWidth="1"/>
    <col min="20" max="21" width="9" style="1"/>
    <col min="22" max="22" width="9.375" style="1" bestFit="1" customWidth="1"/>
    <col min="23" max="26" width="12.625" style="1" bestFit="1" customWidth="1"/>
    <col min="27" max="16384" width="9" style="1"/>
  </cols>
  <sheetData>
    <row r="1" spans="1:26" ht="25.5" customHeight="1">
      <c r="C1" s="3"/>
      <c r="D1" s="4" t="s">
        <v>1734</v>
      </c>
      <c r="E1" s="4"/>
      <c r="F1" s="4"/>
      <c r="G1" s="4"/>
      <c r="H1" s="5">
        <f>D5*0.3</f>
        <v>15732181.559362799</v>
      </c>
    </row>
    <row r="2" spans="1:26" ht="45.75" customHeight="1">
      <c r="A2" s="764" t="s">
        <v>74</v>
      </c>
      <c r="B2" s="764"/>
      <c r="C2" s="764"/>
      <c r="D2" s="764"/>
      <c r="E2" s="6"/>
      <c r="F2" s="6"/>
      <c r="G2" s="6"/>
      <c r="H2" s="6"/>
    </row>
    <row r="3" spans="1:26" ht="36.75" customHeight="1">
      <c r="C3" s="4"/>
      <c r="D3" s="4" t="s">
        <v>302</v>
      </c>
      <c r="E3" s="4"/>
      <c r="F3" s="4"/>
      <c r="G3" s="4"/>
      <c r="H3" s="4"/>
      <c r="I3" s="2" t="s">
        <v>895</v>
      </c>
    </row>
    <row r="4" spans="1:26" ht="34.5" customHeight="1">
      <c r="A4" s="7" t="s">
        <v>557</v>
      </c>
      <c r="B4" s="8" t="s">
        <v>2014</v>
      </c>
      <c r="C4" s="8" t="s">
        <v>1990</v>
      </c>
      <c r="D4" s="9" t="s">
        <v>893</v>
      </c>
      <c r="E4" s="10" t="s">
        <v>897</v>
      </c>
      <c r="F4" s="10"/>
      <c r="G4" s="10"/>
      <c r="H4" s="10"/>
      <c r="I4" s="24" t="s">
        <v>893</v>
      </c>
      <c r="J4" s="24" t="s">
        <v>898</v>
      </c>
      <c r="K4" s="24" t="s">
        <v>2444</v>
      </c>
      <c r="L4" s="24" t="s">
        <v>557</v>
      </c>
      <c r="M4" s="24" t="s">
        <v>2445</v>
      </c>
      <c r="N4" s="24" t="s">
        <v>2014</v>
      </c>
      <c r="O4" s="24" t="s">
        <v>1990</v>
      </c>
      <c r="P4" s="24" t="s">
        <v>893</v>
      </c>
      <c r="Q4" s="24" t="s">
        <v>894</v>
      </c>
      <c r="R4" s="24"/>
      <c r="T4" s="25" t="s">
        <v>2444</v>
      </c>
      <c r="U4" s="25" t="s">
        <v>557</v>
      </c>
      <c r="V4" s="25" t="s">
        <v>2445</v>
      </c>
      <c r="W4" s="25" t="s">
        <v>2014</v>
      </c>
      <c r="X4" s="25" t="s">
        <v>1990</v>
      </c>
      <c r="Y4" s="25" t="s">
        <v>893</v>
      </c>
      <c r="Z4" s="25" t="s">
        <v>894</v>
      </c>
    </row>
    <row r="5" spans="1:26" ht="29.25" customHeight="1">
      <c r="A5" s="11" t="s">
        <v>1300</v>
      </c>
      <c r="B5" s="12">
        <v>37525541.329999998</v>
      </c>
      <c r="C5" s="12">
        <v>45283449.045846999</v>
      </c>
      <c r="D5" s="5">
        <v>52440605.197875999</v>
      </c>
      <c r="E5" s="13">
        <f>D5-表4!B34</f>
        <v>52136941.197875999</v>
      </c>
      <c r="F5" s="13"/>
      <c r="G5" s="13"/>
      <c r="H5" s="13"/>
      <c r="I5" s="2">
        <v>52440724.987875998</v>
      </c>
      <c r="J5" s="2">
        <f>D5-I5</f>
        <v>-119.78999999910593</v>
      </c>
      <c r="K5" s="2" t="s">
        <v>2446</v>
      </c>
      <c r="L5" s="2" t="s">
        <v>1300</v>
      </c>
      <c r="M5" s="2">
        <v>34194381</v>
      </c>
      <c r="N5" s="2">
        <v>37525541.329999998</v>
      </c>
      <c r="O5" s="2">
        <v>45283449.045846999</v>
      </c>
      <c r="P5" s="2">
        <v>51864755.227876</v>
      </c>
      <c r="Q5" s="2">
        <v>1.14533579753092</v>
      </c>
      <c r="R5" s="2">
        <v>52456064.807875998</v>
      </c>
      <c r="S5" s="1">
        <f>D5-R5</f>
        <v>-15459.609999999404</v>
      </c>
      <c r="T5" s="1">
        <v>0</v>
      </c>
      <c r="U5" s="1" t="s">
        <v>1300</v>
      </c>
      <c r="V5" s="1">
        <v>34194381</v>
      </c>
      <c r="W5" s="1">
        <v>37525541.329999998</v>
      </c>
      <c r="X5" s="1">
        <v>45283449.045846999</v>
      </c>
      <c r="Y5" s="1">
        <v>52440605.197875999</v>
      </c>
      <c r="Z5" s="1">
        <v>1.15805236356406</v>
      </c>
    </row>
    <row r="6" spans="1:26" ht="30" customHeight="1">
      <c r="A6" s="14" t="s">
        <v>2447</v>
      </c>
      <c r="B6" s="15">
        <v>9883446.2400000002</v>
      </c>
      <c r="C6" s="15">
        <v>11564778.253147</v>
      </c>
      <c r="D6" s="16">
        <v>12488501.808331</v>
      </c>
      <c r="E6" s="17" t="e">
        <f>D6-表4!#REF!</f>
        <v>#REF!</v>
      </c>
      <c r="F6" s="17"/>
      <c r="G6" s="17"/>
      <c r="H6" s="17"/>
      <c r="I6" s="2">
        <v>12468796.508331001</v>
      </c>
      <c r="J6" s="2">
        <f t="shared" ref="J6:J20" si="0">D6-I6</f>
        <v>19705.299999998882</v>
      </c>
      <c r="K6" s="2" t="s">
        <v>2446</v>
      </c>
      <c r="L6" s="2" t="s">
        <v>2447</v>
      </c>
      <c r="M6" s="2">
        <v>8326385</v>
      </c>
      <c r="N6" s="2">
        <v>9883446.2400000002</v>
      </c>
      <c r="O6" s="2">
        <v>11564778.253147</v>
      </c>
      <c r="P6" s="2">
        <v>11896731.093331</v>
      </c>
      <c r="Q6" s="2">
        <v>1.02870377908834</v>
      </c>
      <c r="R6" s="2">
        <v>12503884.218331</v>
      </c>
      <c r="S6" s="1">
        <f t="shared" ref="S6:S18" si="1">D6-R6</f>
        <v>-15382.410000000149</v>
      </c>
      <c r="T6" s="1">
        <v>0</v>
      </c>
      <c r="U6" s="1" t="s">
        <v>2447</v>
      </c>
      <c r="V6" s="1">
        <v>8326385</v>
      </c>
      <c r="W6" s="1">
        <v>9883446.2400000002</v>
      </c>
      <c r="X6" s="1">
        <v>11564778.253147</v>
      </c>
      <c r="Y6" s="1">
        <v>12488501.808331</v>
      </c>
      <c r="Z6" s="1">
        <v>1.0798738665769601</v>
      </c>
    </row>
    <row r="7" spans="1:26" ht="30" customHeight="1">
      <c r="A7" s="14" t="s">
        <v>2448</v>
      </c>
      <c r="B7" s="15">
        <v>4890353.83</v>
      </c>
      <c r="C7" s="15">
        <v>5517764.3435819997</v>
      </c>
      <c r="D7" s="16">
        <f>D8+D9</f>
        <v>5989670.1381299999</v>
      </c>
      <c r="E7" s="17"/>
      <c r="F7" s="17"/>
      <c r="G7" s="17"/>
      <c r="H7" s="17"/>
      <c r="I7" s="2">
        <v>5247426.2140960004</v>
      </c>
      <c r="J7" s="2">
        <f t="shared" si="0"/>
        <v>742243.92403399944</v>
      </c>
      <c r="K7" s="2" t="s">
        <v>2446</v>
      </c>
      <c r="L7" s="2" t="s">
        <v>2448</v>
      </c>
      <c r="M7" s="2">
        <v>3605970</v>
      </c>
      <c r="N7" s="2">
        <v>4890353.83</v>
      </c>
      <c r="O7" s="2">
        <v>5517764.3435819997</v>
      </c>
      <c r="P7" s="2">
        <v>5054355.524096</v>
      </c>
      <c r="Q7" s="2">
        <v>0.91601511216675702</v>
      </c>
      <c r="R7" s="2">
        <v>5241968.9582359996</v>
      </c>
      <c r="S7" s="1">
        <f t="shared" si="1"/>
        <v>747701.17989400029</v>
      </c>
      <c r="T7" s="1">
        <v>0</v>
      </c>
      <c r="U7" s="1" t="s">
        <v>2448</v>
      </c>
      <c r="V7" s="1">
        <v>3605970</v>
      </c>
      <c r="W7" s="1">
        <v>4890353.83</v>
      </c>
      <c r="X7" s="1">
        <v>5517764.3435819997</v>
      </c>
      <c r="Y7" s="1">
        <v>5484284.2281360002</v>
      </c>
      <c r="Z7" s="1">
        <v>0.99393230421575596</v>
      </c>
    </row>
    <row r="8" spans="1:26" ht="30" customHeight="1">
      <c r="A8" s="14" t="s">
        <v>2449</v>
      </c>
      <c r="B8" s="15">
        <v>3074518.62</v>
      </c>
      <c r="C8" s="15">
        <v>3694391.9079</v>
      </c>
      <c r="D8" s="16">
        <v>3938089.8435</v>
      </c>
      <c r="E8" s="17"/>
      <c r="F8" s="17"/>
      <c r="G8" s="17"/>
      <c r="H8" s="17"/>
      <c r="I8" s="2">
        <v>3941588.75936</v>
      </c>
      <c r="J8" s="2">
        <f t="shared" si="0"/>
        <v>-3498.9158600000665</v>
      </c>
      <c r="K8" s="2" t="s">
        <v>2446</v>
      </c>
      <c r="L8" s="2" t="s">
        <v>2449</v>
      </c>
      <c r="M8" s="2">
        <v>2738367</v>
      </c>
      <c r="N8" s="2">
        <v>3074518.62</v>
      </c>
      <c r="O8" s="2">
        <v>3694391.9079</v>
      </c>
      <c r="P8" s="2">
        <v>3941588.75936</v>
      </c>
      <c r="Q8" s="2">
        <v>1.0669113774668499</v>
      </c>
      <c r="R8" s="2">
        <v>3928674.5035000001</v>
      </c>
      <c r="S8" s="1">
        <f t="shared" si="1"/>
        <v>9415.339999999851</v>
      </c>
      <c r="T8" s="1">
        <v>0</v>
      </c>
      <c r="U8" s="1" t="s">
        <v>2449</v>
      </c>
      <c r="V8" s="1">
        <v>2738367</v>
      </c>
      <c r="W8" s="1">
        <v>3074518.62</v>
      </c>
      <c r="X8" s="1">
        <v>3694391.9079</v>
      </c>
      <c r="Y8" s="1">
        <v>3923305.0035000001</v>
      </c>
      <c r="Z8" s="1">
        <v>1.0619623205406199</v>
      </c>
    </row>
    <row r="9" spans="1:26" ht="30" customHeight="1">
      <c r="A9" s="14" t="s">
        <v>2450</v>
      </c>
      <c r="B9" s="15">
        <v>1815835.21</v>
      </c>
      <c r="C9" s="15">
        <v>1823372.4356819999</v>
      </c>
      <c r="D9" s="16">
        <v>2051580.2946299999</v>
      </c>
      <c r="E9" s="17"/>
      <c r="F9" s="17"/>
      <c r="G9" s="17"/>
      <c r="H9" s="17"/>
      <c r="I9" s="2">
        <v>1305837.4547359999</v>
      </c>
      <c r="J9" s="2">
        <f t="shared" si="0"/>
        <v>745742.83989399998</v>
      </c>
      <c r="K9" s="2" t="s">
        <v>2446</v>
      </c>
      <c r="L9" s="2" t="s">
        <v>2450</v>
      </c>
      <c r="M9" s="2">
        <v>867603</v>
      </c>
      <c r="N9" s="2">
        <v>1815835.21</v>
      </c>
      <c r="O9" s="2">
        <v>1823372.4356819999</v>
      </c>
      <c r="P9" s="2">
        <v>1112766.764736</v>
      </c>
      <c r="Q9" s="2">
        <v>0.61027947058977505</v>
      </c>
      <c r="R9" s="2">
        <v>1313294.4547359999</v>
      </c>
      <c r="S9" s="1">
        <f t="shared" si="1"/>
        <v>738285.83989399998</v>
      </c>
      <c r="T9" s="1">
        <v>0</v>
      </c>
      <c r="U9" s="1" t="s">
        <v>2450</v>
      </c>
      <c r="V9" s="1">
        <v>867603</v>
      </c>
      <c r="W9" s="1">
        <v>1815835.21</v>
      </c>
      <c r="X9" s="1">
        <v>1823372.4356819999</v>
      </c>
      <c r="Y9" s="1">
        <v>1560979.2246360001</v>
      </c>
      <c r="Z9" s="1">
        <v>0.85609456087458202</v>
      </c>
    </row>
    <row r="10" spans="1:26" ht="30" customHeight="1">
      <c r="A10" s="14" t="s">
        <v>2451</v>
      </c>
      <c r="B10" s="15">
        <v>25576065.780000001</v>
      </c>
      <c r="C10" s="15">
        <v>31216627.772700001</v>
      </c>
      <c r="D10" s="16">
        <v>37247252.029545002</v>
      </c>
      <c r="E10" s="17" t="e">
        <f>D10-表4!#REF!</f>
        <v>#REF!</v>
      </c>
      <c r="F10" s="17"/>
      <c r="G10" s="17"/>
      <c r="H10" s="17"/>
      <c r="I10" s="2">
        <v>37267077.119544998</v>
      </c>
      <c r="J10" s="2">
        <f t="shared" si="0"/>
        <v>-19825.089999996126</v>
      </c>
      <c r="K10" s="2" t="s">
        <v>2446</v>
      </c>
      <c r="L10" s="2" t="s">
        <v>2451</v>
      </c>
      <c r="M10" s="2">
        <v>24114363</v>
      </c>
      <c r="N10" s="2">
        <v>25576065.780000001</v>
      </c>
      <c r="O10" s="2">
        <v>31216627.772700001</v>
      </c>
      <c r="P10" s="2">
        <v>37263172.774544999</v>
      </c>
      <c r="Q10" s="2">
        <v>1.19369629051133</v>
      </c>
      <c r="R10" s="2">
        <v>37247329.229544997</v>
      </c>
      <c r="S10" s="1">
        <f t="shared" si="1"/>
        <v>-77.199999995529652</v>
      </c>
      <c r="T10" s="1">
        <v>0</v>
      </c>
      <c r="U10" s="1" t="s">
        <v>2451</v>
      </c>
      <c r="V10" s="1">
        <v>24114363</v>
      </c>
      <c r="W10" s="1">
        <v>25576065.780000001</v>
      </c>
      <c r="X10" s="1">
        <v>31216627.772700001</v>
      </c>
      <c r="Y10" s="1">
        <v>37247252.029545002</v>
      </c>
      <c r="Z10" s="1">
        <v>1.1931862820275201</v>
      </c>
    </row>
    <row r="11" spans="1:26" ht="30" customHeight="1">
      <c r="A11" s="14" t="s">
        <v>2452</v>
      </c>
      <c r="B11" s="15">
        <v>5100729</v>
      </c>
      <c r="C11" s="15">
        <v>7023462</v>
      </c>
      <c r="D11" s="16">
        <v>7103462</v>
      </c>
      <c r="E11" s="17">
        <f>D11-表4!B25</f>
        <v>7103462</v>
      </c>
      <c r="F11" s="17"/>
      <c r="G11" s="17"/>
      <c r="H11" s="17"/>
      <c r="I11" s="2">
        <v>7103462</v>
      </c>
      <c r="J11" s="2">
        <f t="shared" si="0"/>
        <v>0</v>
      </c>
      <c r="K11" s="2">
        <v>23001</v>
      </c>
      <c r="L11" s="2" t="s">
        <v>2452</v>
      </c>
      <c r="M11" s="2">
        <v>4857580</v>
      </c>
      <c r="N11" s="2">
        <v>5100729</v>
      </c>
      <c r="O11" s="2">
        <v>7023462</v>
      </c>
      <c r="P11" s="2">
        <v>7103462</v>
      </c>
      <c r="Q11" s="2">
        <v>1.0113903940819999</v>
      </c>
      <c r="R11" s="2">
        <v>7103462</v>
      </c>
      <c r="S11" s="1">
        <f t="shared" si="1"/>
        <v>0</v>
      </c>
      <c r="T11" s="1">
        <v>23001</v>
      </c>
      <c r="U11" s="1" t="s">
        <v>2452</v>
      </c>
      <c r="V11" s="1">
        <v>4857580</v>
      </c>
      <c r="W11" s="1">
        <v>5100729</v>
      </c>
      <c r="X11" s="1">
        <v>7023462</v>
      </c>
      <c r="Y11" s="1">
        <v>7103462</v>
      </c>
      <c r="Z11" s="1">
        <v>1.0113903940819999</v>
      </c>
    </row>
    <row r="12" spans="1:26" ht="30" customHeight="1">
      <c r="A12" s="14" t="s">
        <v>2003</v>
      </c>
      <c r="B12" s="15">
        <v>13428078.25</v>
      </c>
      <c r="C12" s="15">
        <v>13953053.310000001</v>
      </c>
      <c r="D12" s="16">
        <f>17729579.5772+368523.675845</f>
        <v>18098103.253045</v>
      </c>
      <c r="E12" s="17">
        <f>D12-表4!B26</f>
        <v>18098103.253045</v>
      </c>
      <c r="F12" s="18">
        <f>D12/C12-1</f>
        <v>0.29707117510074221</v>
      </c>
      <c r="G12" s="18">
        <f>D12/($D$12+$D$13)</f>
        <v>0.60039242694121753</v>
      </c>
      <c r="H12" s="16">
        <f>(D12+D13)*0.6-D12</f>
        <v>-11829.23531800136</v>
      </c>
      <c r="I12" s="2">
        <v>17729838.677200001</v>
      </c>
      <c r="J12" s="2">
        <f t="shared" si="0"/>
        <v>368264.5758449994</v>
      </c>
      <c r="K12" s="2">
        <v>23002</v>
      </c>
      <c r="L12" s="2" t="s">
        <v>2003</v>
      </c>
      <c r="M12" s="2">
        <v>12266277</v>
      </c>
      <c r="N12" s="2">
        <v>13428078.25</v>
      </c>
      <c r="O12" s="2">
        <v>13953053.310000001</v>
      </c>
      <c r="P12" s="2">
        <v>17375661.277199998</v>
      </c>
      <c r="Q12" s="2">
        <v>1.2452945524652299</v>
      </c>
      <c r="R12" s="2">
        <v>17729766.777199998</v>
      </c>
      <c r="S12" s="1">
        <f t="shared" si="1"/>
        <v>368336.47584500164</v>
      </c>
      <c r="T12" s="1">
        <v>23002</v>
      </c>
      <c r="U12" s="1" t="s">
        <v>2003</v>
      </c>
      <c r="V12" s="1">
        <v>12266277</v>
      </c>
      <c r="W12" s="1">
        <v>13428078.25</v>
      </c>
      <c r="X12" s="1">
        <v>13953053.310000001</v>
      </c>
      <c r="Y12" s="1">
        <v>17729579.577199999</v>
      </c>
      <c r="Z12" s="1">
        <v>1.27065948816331</v>
      </c>
    </row>
    <row r="13" spans="1:26" ht="30" customHeight="1">
      <c r="A13" s="14" t="s">
        <v>2002</v>
      </c>
      <c r="B13" s="15">
        <v>7047258.5300000003</v>
      </c>
      <c r="C13" s="15">
        <v>10240112.4627</v>
      </c>
      <c r="D13" s="16">
        <f>12414210.452345-368523.675845</f>
        <v>12045686.7765</v>
      </c>
      <c r="E13" s="17" t="e">
        <f>D13-表4!#REF!-表4!#REF!-表4!#REF!-表4!#REF!-表4!#REF!-表4!#REF!-表4!#REF!-表4!#REF!-表4!#REF!-表4!#REF!-表4!#REF!-表4!#REF!-表4!#REF!-表4!#REF!-表4!#REF!-表4!#REF!-表4!#REF!-表4!#REF!-表4!#REF!</f>
        <v>#REF!</v>
      </c>
      <c r="F13" s="18">
        <f>D13/C13-1</f>
        <v>0.1763236800744985</v>
      </c>
      <c r="G13" s="18">
        <f>D13/($D$12+$D$13)</f>
        <v>0.39960757305878236</v>
      </c>
      <c r="H13" s="18"/>
      <c r="I13" s="2">
        <v>12433776.442345001</v>
      </c>
      <c r="J13" s="2">
        <f t="shared" si="0"/>
        <v>-388089.66584500112</v>
      </c>
      <c r="K13" s="2" t="s">
        <v>2446</v>
      </c>
      <c r="L13" s="2" t="s">
        <v>2002</v>
      </c>
      <c r="M13" s="2">
        <v>6990506</v>
      </c>
      <c r="N13" s="2">
        <v>7047258.5300000003</v>
      </c>
      <c r="O13" s="2">
        <v>10240112.4627</v>
      </c>
      <c r="P13" s="2">
        <v>12784049.497345001</v>
      </c>
      <c r="Q13" s="2">
        <v>1.2484286226261001</v>
      </c>
      <c r="R13" s="2">
        <v>12414100.452345001</v>
      </c>
      <c r="S13" s="1">
        <f t="shared" si="1"/>
        <v>-368413.67584500089</v>
      </c>
      <c r="T13" s="1">
        <v>0</v>
      </c>
      <c r="U13" s="1" t="s">
        <v>2002</v>
      </c>
      <c r="V13" s="1">
        <v>6990506</v>
      </c>
      <c r="W13" s="1">
        <v>7047258.5300000003</v>
      </c>
      <c r="X13" s="1">
        <v>10240112.4627</v>
      </c>
      <c r="Y13" s="1">
        <v>12414210.452345001</v>
      </c>
      <c r="Z13" s="1">
        <v>1.21231192504615</v>
      </c>
    </row>
    <row r="14" spans="1:26" ht="30" customHeight="1">
      <c r="A14" s="14" t="s">
        <v>2453</v>
      </c>
      <c r="B14" s="15">
        <v>1554363.6</v>
      </c>
      <c r="C14" s="15">
        <v>1802493</v>
      </c>
      <c r="D14" s="16">
        <v>1516164</v>
      </c>
      <c r="E14" s="17" t="e">
        <f>D14-表4!#REF!</f>
        <v>#REF!</v>
      </c>
      <c r="F14" s="17"/>
      <c r="G14" s="17"/>
      <c r="H14" s="17"/>
      <c r="I14" s="2">
        <v>1516164</v>
      </c>
      <c r="J14" s="2">
        <f t="shared" si="0"/>
        <v>0</v>
      </c>
      <c r="K14" s="2">
        <v>23006</v>
      </c>
      <c r="L14" s="2" t="s">
        <v>2453</v>
      </c>
      <c r="M14" s="2">
        <v>1513633</v>
      </c>
      <c r="N14" s="2">
        <v>1554363.6</v>
      </c>
      <c r="O14" s="2">
        <v>1802493</v>
      </c>
      <c r="P14" s="2">
        <v>1516164</v>
      </c>
      <c r="Q14" s="2">
        <v>0.84114834287844598</v>
      </c>
      <c r="R14" s="2">
        <v>1516164</v>
      </c>
      <c r="S14" s="1">
        <f t="shared" si="1"/>
        <v>0</v>
      </c>
      <c r="T14" s="1">
        <v>23006</v>
      </c>
      <c r="U14" s="1" t="s">
        <v>2453</v>
      </c>
      <c r="V14" s="1">
        <v>1513633</v>
      </c>
      <c r="W14" s="1">
        <v>1554363.6</v>
      </c>
      <c r="X14" s="1">
        <v>1802493</v>
      </c>
      <c r="Y14" s="1">
        <v>1516164</v>
      </c>
      <c r="Z14" s="1">
        <v>0.84114834287844598</v>
      </c>
    </row>
    <row r="15" spans="1:26" ht="29.25" customHeight="1">
      <c r="A15" s="14" t="s">
        <v>2454</v>
      </c>
      <c r="B15" s="15">
        <v>161567</v>
      </c>
      <c r="C15" s="15">
        <v>200440</v>
      </c>
      <c r="D15" s="16">
        <v>214092</v>
      </c>
      <c r="E15" s="17">
        <f>D15-表4!B29</f>
        <v>214092</v>
      </c>
      <c r="F15" s="17"/>
      <c r="G15" s="17"/>
      <c r="H15" s="17"/>
      <c r="I15" s="2">
        <v>214092</v>
      </c>
      <c r="J15" s="2">
        <f t="shared" si="0"/>
        <v>0</v>
      </c>
      <c r="K15" s="2">
        <v>23013</v>
      </c>
      <c r="L15" s="2" t="s">
        <v>2454</v>
      </c>
      <c r="M15" s="2">
        <v>0</v>
      </c>
      <c r="N15" s="2">
        <v>161567</v>
      </c>
      <c r="O15" s="2">
        <v>200440</v>
      </c>
      <c r="P15" s="2">
        <v>214092</v>
      </c>
      <c r="Q15" s="2">
        <v>1.06811015765316</v>
      </c>
      <c r="R15" s="2">
        <v>214092</v>
      </c>
      <c r="S15" s="1">
        <f t="shared" si="1"/>
        <v>0</v>
      </c>
      <c r="T15" s="1">
        <v>23013</v>
      </c>
      <c r="U15" s="1" t="s">
        <v>2454</v>
      </c>
      <c r="V15" s="1">
        <v>0</v>
      </c>
      <c r="W15" s="1">
        <v>161567</v>
      </c>
      <c r="X15" s="1">
        <v>200440</v>
      </c>
      <c r="Y15" s="1">
        <v>214092</v>
      </c>
      <c r="Z15" s="1">
        <v>1.06811015765316</v>
      </c>
    </row>
    <row r="16" spans="1:26" ht="29.25" customHeight="1">
      <c r="A16" s="14" t="s">
        <v>599</v>
      </c>
      <c r="B16" s="15">
        <v>240000</v>
      </c>
      <c r="C16" s="15">
        <v>240000</v>
      </c>
      <c r="D16" s="16">
        <v>240000</v>
      </c>
      <c r="E16" s="17" t="e">
        <f>D16-表4!#REF!</f>
        <v>#REF!</v>
      </c>
      <c r="F16" s="17"/>
      <c r="G16" s="17"/>
      <c r="H16" s="17"/>
      <c r="I16" s="2">
        <v>240000</v>
      </c>
      <c r="J16" s="2">
        <f t="shared" si="0"/>
        <v>0</v>
      </c>
      <c r="K16" s="2">
        <v>227</v>
      </c>
      <c r="L16" s="2" t="s">
        <v>599</v>
      </c>
      <c r="M16" s="2">
        <v>240000</v>
      </c>
      <c r="N16" s="2">
        <v>240000</v>
      </c>
      <c r="O16" s="2">
        <v>240000</v>
      </c>
      <c r="P16" s="2">
        <v>240000</v>
      </c>
      <c r="Q16" s="2">
        <v>1</v>
      </c>
      <c r="R16" s="2">
        <v>240000</v>
      </c>
      <c r="S16" s="1">
        <f t="shared" si="1"/>
        <v>0</v>
      </c>
      <c r="T16" s="1">
        <v>227</v>
      </c>
      <c r="U16" s="1" t="s">
        <v>599</v>
      </c>
      <c r="V16" s="1">
        <v>240000</v>
      </c>
      <c r="W16" s="1">
        <v>240000</v>
      </c>
      <c r="X16" s="1">
        <v>240000</v>
      </c>
      <c r="Y16" s="1">
        <v>240000</v>
      </c>
      <c r="Z16" s="1">
        <v>1</v>
      </c>
    </row>
    <row r="17" spans="1:26" ht="29.25" customHeight="1">
      <c r="A17" s="14" t="s">
        <v>602</v>
      </c>
      <c r="B17" s="15">
        <v>75676.08</v>
      </c>
      <c r="C17" s="15">
        <v>135000</v>
      </c>
      <c r="D17" s="16">
        <v>510000</v>
      </c>
      <c r="E17" s="17">
        <f>D17-表4!B31</f>
        <v>510000</v>
      </c>
      <c r="F17" s="17"/>
      <c r="G17" s="17"/>
      <c r="H17" s="17"/>
      <c r="I17" s="2">
        <v>510000</v>
      </c>
      <c r="J17" s="2">
        <f t="shared" si="0"/>
        <v>0</v>
      </c>
      <c r="K17" s="2">
        <v>231</v>
      </c>
      <c r="L17" s="2" t="s">
        <v>602</v>
      </c>
      <c r="M17" s="2">
        <v>0</v>
      </c>
      <c r="N17" s="2">
        <v>75676.08</v>
      </c>
      <c r="O17" s="2">
        <v>135000</v>
      </c>
      <c r="P17" s="2">
        <v>510000</v>
      </c>
      <c r="Q17" s="2">
        <v>3.7777777777777701</v>
      </c>
      <c r="R17" s="2">
        <v>510000</v>
      </c>
      <c r="S17" s="1">
        <f t="shared" si="1"/>
        <v>0</v>
      </c>
      <c r="T17" s="1">
        <v>231</v>
      </c>
      <c r="U17" s="1" t="s">
        <v>602</v>
      </c>
      <c r="V17" s="1">
        <v>0</v>
      </c>
      <c r="W17" s="1">
        <v>75676.08</v>
      </c>
      <c r="X17" s="1">
        <v>135000</v>
      </c>
      <c r="Y17" s="1">
        <v>510000</v>
      </c>
      <c r="Z17" s="1">
        <v>3.7777777777777701</v>
      </c>
    </row>
    <row r="18" spans="1:26" ht="29.25" customHeight="1">
      <c r="A18" s="19" t="s">
        <v>605</v>
      </c>
      <c r="B18" s="20">
        <v>34422.629999999997</v>
      </c>
      <c r="C18" s="20">
        <v>124110.02</v>
      </c>
      <c r="D18" s="21">
        <v>224595.36</v>
      </c>
      <c r="E18" s="17" t="e">
        <f>D18-表4!#REF!</f>
        <v>#REF!</v>
      </c>
      <c r="F18" s="17"/>
      <c r="G18" s="17"/>
      <c r="H18" s="17"/>
      <c r="I18" s="2">
        <v>224595.36</v>
      </c>
      <c r="J18" s="2">
        <f t="shared" si="0"/>
        <v>0</v>
      </c>
      <c r="K18" s="2">
        <v>232</v>
      </c>
      <c r="L18" s="2" t="s">
        <v>605</v>
      </c>
      <c r="M18" s="2">
        <v>0</v>
      </c>
      <c r="N18" s="2">
        <v>34422.629999999997</v>
      </c>
      <c r="O18" s="2">
        <v>124110.02</v>
      </c>
      <c r="P18" s="2">
        <v>224595.36</v>
      </c>
      <c r="Q18" s="2">
        <v>1.8096472790835001</v>
      </c>
      <c r="R18" s="2">
        <v>224595.36</v>
      </c>
      <c r="S18" s="1">
        <f t="shared" si="1"/>
        <v>0</v>
      </c>
      <c r="T18" s="1">
        <v>232</v>
      </c>
      <c r="U18" s="1" t="s">
        <v>605</v>
      </c>
      <c r="V18" s="1">
        <v>0</v>
      </c>
      <c r="W18" s="1">
        <v>34422.629999999997</v>
      </c>
      <c r="X18" s="1">
        <v>124110.02</v>
      </c>
      <c r="Y18" s="1">
        <v>224595.36</v>
      </c>
      <c r="Z18" s="1">
        <v>1.8096472790835001</v>
      </c>
    </row>
    <row r="19" spans="1:26" ht="24.75" customHeight="1">
      <c r="A19" s="688" t="s">
        <v>337</v>
      </c>
      <c r="B19" s="688"/>
      <c r="C19" s="688"/>
      <c r="D19" s="688"/>
      <c r="E19" s="22"/>
      <c r="F19" s="22"/>
      <c r="G19" s="22"/>
      <c r="H19" s="22"/>
      <c r="J19" s="2">
        <f t="shared" si="0"/>
        <v>0</v>
      </c>
    </row>
    <row r="20" spans="1:26" ht="34.5" customHeight="1">
      <c r="A20" s="765" t="s">
        <v>2455</v>
      </c>
      <c r="B20" s="765"/>
      <c r="C20" s="765"/>
      <c r="D20" s="765"/>
      <c r="E20" s="23"/>
      <c r="F20" s="23"/>
      <c r="G20" s="23"/>
      <c r="H20" s="23"/>
      <c r="J20" s="2">
        <f t="shared" si="0"/>
        <v>0</v>
      </c>
    </row>
  </sheetData>
  <sheetProtection formatCells="0" formatColumns="0" formatRows="0"/>
  <mergeCells count="3">
    <mergeCell ref="A2:D2"/>
    <mergeCell ref="A19:D19"/>
    <mergeCell ref="A20:D20"/>
  </mergeCells>
  <phoneticPr fontId="3" type="noConversion"/>
  <pageMargins left="0.75" right="0.55000000000000004" top="0.79" bottom="0.98" header="0.51" footer="0.51"/>
  <pageSetup paperSize="9" fitToHeight="0" orientation="portrait" blackAndWhite="1" horizontalDpi="0" verticalDpi="0"/>
  <headerFooter alignWithMargins="0">
    <evenFooter>&amp;L—&amp;P—</evenFooter>
  </headerFooter>
</worksheet>
</file>

<file path=xl/worksheets/sheet5.xml><?xml version="1.0" encoding="utf-8"?>
<worksheet xmlns="http://schemas.openxmlformats.org/spreadsheetml/2006/main" xmlns:r="http://schemas.openxmlformats.org/officeDocument/2006/relationships">
  <sheetPr>
    <pageSetUpPr fitToPage="1"/>
  </sheetPr>
  <dimension ref="A1:K101"/>
  <sheetViews>
    <sheetView zoomScaleSheetLayoutView="100" workbookViewId="0">
      <selection activeCell="E6" sqref="E6"/>
    </sheetView>
  </sheetViews>
  <sheetFormatPr defaultRowHeight="14.25"/>
  <cols>
    <col min="1" max="2" width="4.375" style="594" customWidth="1"/>
    <col min="3" max="3" width="67.125" style="594" customWidth="1"/>
    <col min="4" max="4" width="6.75" style="594" customWidth="1"/>
    <col min="5" max="5" width="43.375" style="594" customWidth="1"/>
    <col min="6" max="6" width="12.75" style="595" customWidth="1"/>
    <col min="7" max="8" width="15.25" style="595" customWidth="1"/>
    <col min="9" max="9" width="2.75" style="595" customWidth="1"/>
    <col min="10" max="10" width="9" style="594"/>
    <col min="11" max="11" width="10.375" style="594" bestFit="1" customWidth="1"/>
    <col min="12" max="16384" width="9" style="594"/>
  </cols>
  <sheetData>
    <row r="1" spans="1:9" ht="48.75" customHeight="1">
      <c r="A1" s="678" t="s">
        <v>7</v>
      </c>
      <c r="B1" s="678"/>
      <c r="C1" s="678"/>
      <c r="D1" s="678"/>
      <c r="E1" s="678"/>
      <c r="F1" s="678"/>
      <c r="G1" s="678"/>
      <c r="H1" s="678"/>
      <c r="I1" s="678"/>
    </row>
    <row r="2" spans="1:9" ht="36.950000000000003" customHeight="1">
      <c r="A2" s="597" t="s">
        <v>277</v>
      </c>
      <c r="B2" s="597" t="s">
        <v>278</v>
      </c>
      <c r="C2" s="598" t="s">
        <v>8</v>
      </c>
      <c r="D2" s="598" t="s">
        <v>202</v>
      </c>
      <c r="E2" s="598" t="s">
        <v>203</v>
      </c>
      <c r="F2" s="599" t="s">
        <v>9</v>
      </c>
      <c r="G2" s="599" t="s">
        <v>10</v>
      </c>
      <c r="H2" s="599" t="s">
        <v>11</v>
      </c>
      <c r="I2" s="599" t="s">
        <v>12</v>
      </c>
    </row>
    <row r="3" spans="1:9" ht="36.950000000000003" customHeight="1">
      <c r="A3" s="600" t="s">
        <v>279</v>
      </c>
      <c r="B3" s="600"/>
      <c r="C3" s="598"/>
      <c r="D3" s="598"/>
      <c r="E3" s="598"/>
      <c r="F3" s="599"/>
      <c r="G3" s="599"/>
      <c r="H3" s="599"/>
      <c r="I3" s="599"/>
    </row>
    <row r="4" spans="1:9" ht="36.950000000000003" customHeight="1">
      <c r="A4" s="601" t="s">
        <v>13</v>
      </c>
      <c r="B4" s="601"/>
      <c r="C4" s="602"/>
      <c r="D4" s="602"/>
      <c r="E4" s="602"/>
      <c r="F4" s="603"/>
      <c r="G4" s="603"/>
      <c r="H4" s="603"/>
      <c r="I4" s="603"/>
    </row>
    <row r="5" spans="1:9" ht="36.950000000000003" customHeight="1">
      <c r="A5" s="602" t="s">
        <v>14</v>
      </c>
      <c r="B5" s="602"/>
      <c r="C5" s="602"/>
      <c r="D5" s="602"/>
      <c r="E5" s="602"/>
      <c r="F5" s="604"/>
      <c r="G5" s="604"/>
      <c r="H5" s="604"/>
      <c r="I5" s="604"/>
    </row>
    <row r="6" spans="1:9" ht="36.950000000000003" customHeight="1">
      <c r="A6" s="605" t="s">
        <v>15</v>
      </c>
      <c r="B6" s="605" t="s">
        <v>15</v>
      </c>
      <c r="C6" s="602" t="s">
        <v>16</v>
      </c>
      <c r="D6" s="602"/>
      <c r="E6" s="602"/>
      <c r="F6" s="606" t="s">
        <v>17</v>
      </c>
      <c r="G6" s="607" t="s">
        <v>18</v>
      </c>
      <c r="H6" s="607"/>
      <c r="I6" s="607"/>
    </row>
    <row r="7" spans="1:9" ht="36.950000000000003" customHeight="1">
      <c r="A7" s="605" t="s">
        <v>19</v>
      </c>
      <c r="B7" s="605" t="s">
        <v>19</v>
      </c>
      <c r="C7" s="602" t="s">
        <v>20</v>
      </c>
      <c r="D7" s="602"/>
      <c r="E7" s="602"/>
      <c r="F7" s="606" t="s">
        <v>17</v>
      </c>
      <c r="G7" s="607" t="s">
        <v>18</v>
      </c>
      <c r="H7" s="607"/>
      <c r="I7" s="607"/>
    </row>
    <row r="8" spans="1:9" ht="36.950000000000003" customHeight="1">
      <c r="A8" s="605" t="s">
        <v>21</v>
      </c>
      <c r="B8" s="605" t="s">
        <v>21</v>
      </c>
      <c r="C8" s="602" t="s">
        <v>22</v>
      </c>
      <c r="D8" s="602"/>
      <c r="E8" s="602"/>
      <c r="F8" s="606" t="s">
        <v>17</v>
      </c>
      <c r="G8" s="607" t="s">
        <v>18</v>
      </c>
      <c r="H8" s="607"/>
      <c r="I8" s="607"/>
    </row>
    <row r="9" spans="1:9" ht="36.950000000000003" customHeight="1">
      <c r="A9" s="605" t="s">
        <v>23</v>
      </c>
      <c r="B9" s="605" t="s">
        <v>23</v>
      </c>
      <c r="C9" s="602" t="s">
        <v>24</v>
      </c>
      <c r="D9" s="602"/>
      <c r="E9" s="602"/>
      <c r="F9" s="606" t="s">
        <v>17</v>
      </c>
      <c r="G9" s="607" t="s">
        <v>18</v>
      </c>
      <c r="H9" s="607"/>
      <c r="I9" s="607"/>
    </row>
    <row r="10" spans="1:9" ht="36.950000000000003" customHeight="1">
      <c r="A10" s="605" t="s">
        <v>25</v>
      </c>
      <c r="B10" s="605" t="s">
        <v>25</v>
      </c>
      <c r="C10" s="602" t="s">
        <v>26</v>
      </c>
      <c r="D10" s="602"/>
      <c r="E10" s="602"/>
      <c r="F10" s="606" t="s">
        <v>27</v>
      </c>
      <c r="G10" s="607" t="s">
        <v>28</v>
      </c>
      <c r="H10" s="607"/>
      <c r="I10" s="607"/>
    </row>
    <row r="11" spans="1:9" ht="36.950000000000003" customHeight="1">
      <c r="A11" s="605" t="s">
        <v>29</v>
      </c>
      <c r="B11" s="605" t="s">
        <v>29</v>
      </c>
      <c r="C11" s="602" t="s">
        <v>30</v>
      </c>
      <c r="D11" s="602"/>
      <c r="E11" s="602"/>
      <c r="F11" s="607" t="s">
        <v>27</v>
      </c>
      <c r="G11" s="607" t="s">
        <v>31</v>
      </c>
      <c r="H11" s="607"/>
      <c r="I11" s="607"/>
    </row>
    <row r="12" spans="1:9" ht="36.950000000000003" customHeight="1">
      <c r="A12" s="605"/>
      <c r="B12" s="605" t="s">
        <v>33</v>
      </c>
      <c r="C12" s="602" t="s">
        <v>280</v>
      </c>
      <c r="D12" s="602" t="s">
        <v>206</v>
      </c>
      <c r="E12" s="608" t="s">
        <v>237</v>
      </c>
      <c r="F12" s="607" t="s">
        <v>27</v>
      </c>
      <c r="G12" s="607" t="s">
        <v>31</v>
      </c>
      <c r="H12" s="607"/>
      <c r="I12" s="607"/>
    </row>
    <row r="13" spans="1:9" ht="36.950000000000003" customHeight="1">
      <c r="A13" s="602" t="s">
        <v>32</v>
      </c>
      <c r="B13" s="602"/>
      <c r="C13" s="602"/>
      <c r="D13" s="602"/>
      <c r="E13" s="602"/>
      <c r="F13" s="604"/>
      <c r="G13" s="604"/>
      <c r="H13" s="604"/>
      <c r="I13" s="604"/>
    </row>
    <row r="14" spans="1:9" ht="36.950000000000003" customHeight="1">
      <c r="A14" s="605" t="s">
        <v>33</v>
      </c>
      <c r="B14" s="605" t="s">
        <v>35</v>
      </c>
      <c r="C14" s="602" t="s">
        <v>34</v>
      </c>
      <c r="D14" s="602"/>
      <c r="E14" s="602"/>
      <c r="F14" s="607" t="s">
        <v>27</v>
      </c>
      <c r="G14" s="607" t="s">
        <v>18</v>
      </c>
      <c r="H14" s="607"/>
      <c r="I14" s="607"/>
    </row>
    <row r="15" spans="1:9" ht="36.950000000000003" customHeight="1">
      <c r="A15" s="605" t="s">
        <v>35</v>
      </c>
      <c r="B15" s="605" t="s">
        <v>37</v>
      </c>
      <c r="C15" s="602" t="s">
        <v>36</v>
      </c>
      <c r="D15" s="602" t="s">
        <v>219</v>
      </c>
      <c r="E15" s="602" t="s">
        <v>281</v>
      </c>
      <c r="F15" s="607" t="s">
        <v>27</v>
      </c>
      <c r="G15" s="607" t="s">
        <v>18</v>
      </c>
      <c r="H15" s="607"/>
      <c r="I15" s="607"/>
    </row>
    <row r="16" spans="1:9" ht="36.950000000000003" customHeight="1">
      <c r="A16" s="605" t="s">
        <v>37</v>
      </c>
      <c r="B16" s="605" t="s">
        <v>40</v>
      </c>
      <c r="C16" s="602" t="s">
        <v>38</v>
      </c>
      <c r="D16" s="602"/>
      <c r="E16" s="602"/>
      <c r="F16" s="607" t="s">
        <v>27</v>
      </c>
      <c r="G16" s="607" t="s">
        <v>39</v>
      </c>
      <c r="H16" s="607"/>
      <c r="I16" s="607"/>
    </row>
    <row r="17" spans="1:11" ht="36.950000000000003" customHeight="1">
      <c r="A17" s="605" t="s">
        <v>40</v>
      </c>
      <c r="B17" s="605" t="s">
        <v>43</v>
      </c>
      <c r="C17" s="602" t="s">
        <v>41</v>
      </c>
      <c r="D17" s="602"/>
      <c r="E17" s="602"/>
      <c r="F17" s="607" t="s">
        <v>27</v>
      </c>
      <c r="G17" s="607" t="s">
        <v>31</v>
      </c>
      <c r="H17" s="607"/>
      <c r="I17" s="607"/>
    </row>
    <row r="18" spans="1:11" ht="36.950000000000003" customHeight="1">
      <c r="A18" s="609"/>
      <c r="B18" s="609"/>
      <c r="C18" s="602" t="s">
        <v>42</v>
      </c>
      <c r="D18" s="602"/>
      <c r="E18" s="602"/>
      <c r="F18" s="607" t="s">
        <v>27</v>
      </c>
      <c r="G18" s="607" t="s">
        <v>31</v>
      </c>
      <c r="H18" s="607"/>
      <c r="I18" s="607"/>
    </row>
    <row r="19" spans="1:11" ht="36.950000000000003" customHeight="1">
      <c r="A19" s="605" t="s">
        <v>43</v>
      </c>
      <c r="B19" s="605" t="s">
        <v>48</v>
      </c>
      <c r="C19" s="602" t="s">
        <v>44</v>
      </c>
      <c r="D19" s="602"/>
      <c r="E19" s="602"/>
      <c r="F19" s="607" t="s">
        <v>27</v>
      </c>
      <c r="G19" s="607" t="s">
        <v>45</v>
      </c>
      <c r="H19" s="607" t="s">
        <v>46</v>
      </c>
      <c r="I19" s="607" t="s">
        <v>47</v>
      </c>
      <c r="K19" s="594">
        <v>20564</v>
      </c>
    </row>
    <row r="20" spans="1:11" ht="36.950000000000003" customHeight="1">
      <c r="A20" s="605"/>
      <c r="B20" s="605" t="s">
        <v>52</v>
      </c>
      <c r="C20" s="602" t="s">
        <v>282</v>
      </c>
      <c r="D20" s="602" t="s">
        <v>206</v>
      </c>
      <c r="E20" s="608" t="s">
        <v>239</v>
      </c>
      <c r="F20" s="607" t="s">
        <v>27</v>
      </c>
      <c r="G20" s="607" t="s">
        <v>45</v>
      </c>
      <c r="H20" s="607"/>
      <c r="I20" s="607"/>
    </row>
    <row r="21" spans="1:11" ht="36.950000000000003" customHeight="1">
      <c r="A21" s="605" t="s">
        <v>48</v>
      </c>
      <c r="B21" s="605" t="s">
        <v>55</v>
      </c>
      <c r="C21" s="602" t="s">
        <v>49</v>
      </c>
      <c r="D21" s="602"/>
      <c r="E21" s="602"/>
      <c r="F21" s="607" t="s">
        <v>17</v>
      </c>
      <c r="G21" s="607" t="s">
        <v>45</v>
      </c>
      <c r="H21" s="607" t="s">
        <v>46</v>
      </c>
      <c r="I21" s="607" t="s">
        <v>47</v>
      </c>
      <c r="K21" s="594">
        <v>100363.94</v>
      </c>
    </row>
    <row r="22" spans="1:11" ht="36.950000000000003" customHeight="1">
      <c r="A22" s="610"/>
      <c r="B22" s="610"/>
      <c r="C22" s="611" t="s">
        <v>50</v>
      </c>
      <c r="D22" s="611"/>
      <c r="E22" s="611"/>
      <c r="F22" s="606"/>
      <c r="G22" s="606" t="s">
        <v>51</v>
      </c>
      <c r="H22" s="606"/>
      <c r="I22" s="606"/>
      <c r="K22" s="618">
        <f>SUM(K19:K21)</f>
        <v>120927.94</v>
      </c>
    </row>
    <row r="23" spans="1:11" ht="36.950000000000003" customHeight="1">
      <c r="A23" s="612" t="s">
        <v>52</v>
      </c>
      <c r="B23" s="612" t="s">
        <v>59</v>
      </c>
      <c r="C23" s="611" t="s">
        <v>205</v>
      </c>
      <c r="D23" s="611" t="s">
        <v>219</v>
      </c>
      <c r="E23" s="613" t="s">
        <v>240</v>
      </c>
      <c r="F23" s="606" t="s">
        <v>17</v>
      </c>
      <c r="G23" s="606" t="s">
        <v>54</v>
      </c>
      <c r="H23" s="606" t="s">
        <v>46</v>
      </c>
      <c r="I23" s="606"/>
    </row>
    <row r="24" spans="1:11" ht="36.950000000000003" customHeight="1">
      <c r="A24" s="612" t="s">
        <v>55</v>
      </c>
      <c r="B24" s="612" t="s">
        <v>62</v>
      </c>
      <c r="C24" s="614" t="s">
        <v>209</v>
      </c>
      <c r="D24" s="614" t="s">
        <v>219</v>
      </c>
      <c r="E24" s="613" t="s">
        <v>241</v>
      </c>
      <c r="F24" s="606" t="s">
        <v>17</v>
      </c>
      <c r="G24" s="606" t="s">
        <v>54</v>
      </c>
      <c r="H24" s="606" t="s">
        <v>46</v>
      </c>
      <c r="I24" s="606"/>
    </row>
    <row r="25" spans="1:11" ht="36.950000000000003" customHeight="1">
      <c r="A25" s="612"/>
      <c r="B25" s="612"/>
      <c r="C25" s="614" t="s">
        <v>57</v>
      </c>
      <c r="D25" s="614"/>
      <c r="E25" s="614"/>
      <c r="F25" s="606"/>
      <c r="G25" s="606" t="s">
        <v>58</v>
      </c>
      <c r="H25" s="606"/>
      <c r="I25" s="606"/>
    </row>
    <row r="26" spans="1:11" ht="36.950000000000003" customHeight="1">
      <c r="A26" s="612" t="s">
        <v>59</v>
      </c>
      <c r="B26" s="612" t="s">
        <v>65</v>
      </c>
      <c r="C26" s="602" t="s">
        <v>283</v>
      </c>
      <c r="D26" s="602"/>
      <c r="E26" s="602"/>
      <c r="F26" s="607" t="s">
        <v>17</v>
      </c>
      <c r="G26" s="607" t="s">
        <v>61</v>
      </c>
      <c r="H26" s="607" t="s">
        <v>46</v>
      </c>
      <c r="I26" s="607" t="s">
        <v>47</v>
      </c>
    </row>
    <row r="27" spans="1:11" ht="36.950000000000003" customHeight="1">
      <c r="A27" s="605" t="s">
        <v>62</v>
      </c>
      <c r="B27" s="605" t="s">
        <v>68</v>
      </c>
      <c r="C27" s="615" t="s">
        <v>63</v>
      </c>
      <c r="D27" s="615" t="s">
        <v>219</v>
      </c>
      <c r="E27" s="616" t="s">
        <v>243</v>
      </c>
      <c r="F27" s="607" t="s">
        <v>17</v>
      </c>
      <c r="G27" s="607" t="s">
        <v>64</v>
      </c>
      <c r="H27" s="607" t="s">
        <v>46</v>
      </c>
      <c r="I27" s="607"/>
    </row>
    <row r="28" spans="1:11" ht="36.950000000000003" customHeight="1">
      <c r="A28" s="605" t="s">
        <v>65</v>
      </c>
      <c r="B28" s="612" t="s">
        <v>70</v>
      </c>
      <c r="C28" s="604" t="s">
        <v>66</v>
      </c>
      <c r="D28" s="604"/>
      <c r="E28" s="604"/>
      <c r="F28" s="607"/>
      <c r="G28" s="607" t="s">
        <v>67</v>
      </c>
      <c r="H28" s="607"/>
      <c r="I28" s="607"/>
    </row>
    <row r="29" spans="1:11" ht="36.950000000000003" customHeight="1">
      <c r="A29" s="605" t="s">
        <v>68</v>
      </c>
      <c r="B29" s="605" t="s">
        <v>73</v>
      </c>
      <c r="C29" s="602" t="s">
        <v>69</v>
      </c>
      <c r="D29" s="602"/>
      <c r="E29" s="602"/>
      <c r="F29" s="607" t="s">
        <v>27</v>
      </c>
      <c r="G29" s="607" t="s">
        <v>45</v>
      </c>
      <c r="H29" s="607" t="s">
        <v>46</v>
      </c>
      <c r="I29" s="607" t="s">
        <v>47</v>
      </c>
    </row>
    <row r="30" spans="1:11" ht="36.950000000000003" customHeight="1">
      <c r="A30" s="605" t="s">
        <v>70</v>
      </c>
      <c r="B30" s="612" t="s">
        <v>75</v>
      </c>
      <c r="C30" s="602" t="s">
        <v>71</v>
      </c>
      <c r="D30" s="602"/>
      <c r="E30" s="602"/>
      <c r="F30" s="607" t="s">
        <v>17</v>
      </c>
      <c r="G30" s="607" t="s">
        <v>45</v>
      </c>
      <c r="H30" s="607" t="s">
        <v>46</v>
      </c>
      <c r="I30" s="607" t="s">
        <v>47</v>
      </c>
    </row>
    <row r="31" spans="1:11" ht="36.950000000000003" customHeight="1">
      <c r="A31" s="605"/>
      <c r="B31" s="605"/>
      <c r="C31" s="602" t="s">
        <v>72</v>
      </c>
      <c r="D31" s="602"/>
      <c r="E31" s="602"/>
      <c r="F31" s="607"/>
      <c r="G31" s="607" t="s">
        <v>45</v>
      </c>
      <c r="H31" s="607"/>
      <c r="I31" s="607"/>
    </row>
    <row r="32" spans="1:11" ht="36.950000000000003" customHeight="1">
      <c r="A32" s="605" t="s">
        <v>73</v>
      </c>
      <c r="B32" s="605" t="s">
        <v>78</v>
      </c>
      <c r="C32" s="602" t="s">
        <v>74</v>
      </c>
      <c r="D32" s="602"/>
      <c r="E32" s="602"/>
      <c r="F32" s="607" t="s">
        <v>27</v>
      </c>
      <c r="G32" s="607" t="s">
        <v>45</v>
      </c>
      <c r="H32" s="607" t="s">
        <v>46</v>
      </c>
      <c r="I32" s="607" t="s">
        <v>47</v>
      </c>
    </row>
    <row r="33" spans="1:9" ht="36.950000000000003" customHeight="1">
      <c r="A33" s="605" t="s">
        <v>75</v>
      </c>
      <c r="B33" s="605" t="s">
        <v>81</v>
      </c>
      <c r="C33" s="602" t="s">
        <v>76</v>
      </c>
      <c r="D33" s="602"/>
      <c r="E33" s="602"/>
      <c r="F33" s="607" t="s">
        <v>27</v>
      </c>
      <c r="G33" s="607" t="s">
        <v>77</v>
      </c>
      <c r="H33" s="607"/>
      <c r="I33" s="607"/>
    </row>
    <row r="34" spans="1:9" ht="36.950000000000003" customHeight="1">
      <c r="A34" s="605" t="s">
        <v>78</v>
      </c>
      <c r="B34" s="605" t="s">
        <v>85</v>
      </c>
      <c r="C34" s="602" t="s">
        <v>79</v>
      </c>
      <c r="D34" s="602"/>
      <c r="E34" s="602"/>
      <c r="F34" s="607" t="s">
        <v>80</v>
      </c>
      <c r="G34" s="607" t="s">
        <v>51</v>
      </c>
      <c r="H34" s="607" t="s">
        <v>46</v>
      </c>
      <c r="I34" s="607"/>
    </row>
    <row r="35" spans="1:9" ht="36.950000000000003" customHeight="1">
      <c r="A35" s="605" t="s">
        <v>81</v>
      </c>
      <c r="B35" s="605" t="s">
        <v>87</v>
      </c>
      <c r="C35" s="602" t="s">
        <v>82</v>
      </c>
      <c r="D35" s="602"/>
      <c r="E35" s="602"/>
      <c r="F35" s="607" t="s">
        <v>80</v>
      </c>
      <c r="G35" s="607" t="s">
        <v>51</v>
      </c>
      <c r="H35" s="607" t="s">
        <v>46</v>
      </c>
      <c r="I35" s="607"/>
    </row>
    <row r="36" spans="1:9" ht="36.950000000000003" customHeight="1">
      <c r="A36" s="605"/>
      <c r="B36" s="605"/>
      <c r="C36" s="602" t="s">
        <v>83</v>
      </c>
      <c r="D36" s="602"/>
      <c r="E36" s="602"/>
      <c r="F36" s="607"/>
      <c r="G36" s="607" t="s">
        <v>58</v>
      </c>
      <c r="H36" s="607"/>
      <c r="I36" s="607"/>
    </row>
    <row r="37" spans="1:9" ht="36.950000000000003" customHeight="1">
      <c r="A37" s="601" t="s">
        <v>84</v>
      </c>
      <c r="B37" s="601"/>
      <c r="C37" s="602"/>
      <c r="D37" s="602"/>
      <c r="E37" s="602"/>
      <c r="F37" s="607"/>
      <c r="G37" s="607"/>
      <c r="H37" s="607"/>
      <c r="I37" s="607"/>
    </row>
    <row r="38" spans="1:9" ht="36.950000000000003" customHeight="1">
      <c r="A38" s="605" t="s">
        <v>85</v>
      </c>
      <c r="B38" s="605" t="s">
        <v>89</v>
      </c>
      <c r="C38" s="602" t="s">
        <v>86</v>
      </c>
      <c r="D38" s="602"/>
      <c r="E38" s="602"/>
      <c r="F38" s="607" t="s">
        <v>17</v>
      </c>
      <c r="G38" s="607" t="s">
        <v>18</v>
      </c>
      <c r="H38" s="607"/>
      <c r="I38" s="607"/>
    </row>
    <row r="39" spans="1:9" ht="36.950000000000003" customHeight="1">
      <c r="A39" s="605" t="s">
        <v>87</v>
      </c>
      <c r="B39" s="605" t="s">
        <v>91</v>
      </c>
      <c r="C39" s="602" t="s">
        <v>88</v>
      </c>
      <c r="D39" s="602"/>
      <c r="E39" s="602"/>
      <c r="F39" s="607" t="s">
        <v>17</v>
      </c>
      <c r="G39" s="607" t="s">
        <v>18</v>
      </c>
      <c r="H39" s="607"/>
      <c r="I39" s="607"/>
    </row>
    <row r="40" spans="1:9" ht="36.950000000000003" customHeight="1">
      <c r="A40" s="605" t="s">
        <v>89</v>
      </c>
      <c r="B40" s="605" t="s">
        <v>93</v>
      </c>
      <c r="C40" s="602" t="s">
        <v>90</v>
      </c>
      <c r="D40" s="602"/>
      <c r="E40" s="602"/>
      <c r="F40" s="607" t="s">
        <v>27</v>
      </c>
      <c r="G40" s="607" t="s">
        <v>77</v>
      </c>
      <c r="H40" s="607"/>
      <c r="I40" s="607"/>
    </row>
    <row r="41" spans="1:9" ht="36.950000000000003" customHeight="1">
      <c r="A41" s="605" t="s">
        <v>91</v>
      </c>
      <c r="B41" s="605" t="s">
        <v>95</v>
      </c>
      <c r="C41" s="602" t="s">
        <v>92</v>
      </c>
      <c r="D41" s="602"/>
      <c r="E41" s="602"/>
      <c r="F41" s="607" t="s">
        <v>27</v>
      </c>
      <c r="G41" s="607" t="s">
        <v>77</v>
      </c>
      <c r="H41" s="607"/>
      <c r="I41" s="607"/>
    </row>
    <row r="42" spans="1:9" ht="36.950000000000003" customHeight="1">
      <c r="A42" s="605" t="s">
        <v>93</v>
      </c>
      <c r="B42" s="605" t="s">
        <v>97</v>
      </c>
      <c r="C42" s="602" t="s">
        <v>94</v>
      </c>
      <c r="D42" s="602"/>
      <c r="E42" s="602"/>
      <c r="F42" s="607" t="s">
        <v>27</v>
      </c>
      <c r="G42" s="607" t="s">
        <v>18</v>
      </c>
      <c r="H42" s="607"/>
      <c r="I42" s="607"/>
    </row>
    <row r="43" spans="1:9" ht="36.950000000000003" customHeight="1">
      <c r="A43" s="605" t="s">
        <v>95</v>
      </c>
      <c r="B43" s="605" t="s">
        <v>99</v>
      </c>
      <c r="C43" s="602" t="s">
        <v>96</v>
      </c>
      <c r="D43" s="602"/>
      <c r="E43" s="602"/>
      <c r="F43" s="607" t="s">
        <v>27</v>
      </c>
      <c r="G43" s="607" t="s">
        <v>18</v>
      </c>
      <c r="H43" s="607"/>
      <c r="I43" s="607"/>
    </row>
    <row r="44" spans="1:9" ht="36.950000000000003" customHeight="1">
      <c r="A44" s="605" t="s">
        <v>97</v>
      </c>
      <c r="B44" s="605" t="s">
        <v>101</v>
      </c>
      <c r="C44" s="602" t="s">
        <v>98</v>
      </c>
      <c r="D44" s="602"/>
      <c r="E44" s="602"/>
      <c r="F44" s="607" t="s">
        <v>27</v>
      </c>
      <c r="G44" s="607" t="s">
        <v>77</v>
      </c>
      <c r="H44" s="607"/>
      <c r="I44" s="607"/>
    </row>
    <row r="45" spans="1:9" ht="36.950000000000003" customHeight="1">
      <c r="A45" s="605" t="s">
        <v>99</v>
      </c>
      <c r="B45" s="605" t="s">
        <v>103</v>
      </c>
      <c r="C45" s="602" t="s">
        <v>100</v>
      </c>
      <c r="D45" s="602"/>
      <c r="E45" s="602"/>
      <c r="F45" s="607" t="s">
        <v>27</v>
      </c>
      <c r="G45" s="607" t="s">
        <v>77</v>
      </c>
      <c r="H45" s="607"/>
      <c r="I45" s="607"/>
    </row>
    <row r="46" spans="1:9" ht="36.950000000000003" customHeight="1">
      <c r="A46" s="605" t="s">
        <v>101</v>
      </c>
      <c r="B46" s="605" t="s">
        <v>105</v>
      </c>
      <c r="C46" s="602" t="s">
        <v>102</v>
      </c>
      <c r="D46" s="602"/>
      <c r="E46" s="602"/>
      <c r="F46" s="607" t="s">
        <v>27</v>
      </c>
      <c r="G46" s="607" t="s">
        <v>77</v>
      </c>
      <c r="H46" s="607"/>
      <c r="I46" s="607"/>
    </row>
    <row r="47" spans="1:9" ht="36.950000000000003" customHeight="1">
      <c r="A47" s="605" t="s">
        <v>103</v>
      </c>
      <c r="B47" s="605" t="s">
        <v>107</v>
      </c>
      <c r="C47" s="602" t="s">
        <v>104</v>
      </c>
      <c r="D47" s="602"/>
      <c r="E47" s="602"/>
      <c r="F47" s="607" t="s">
        <v>27</v>
      </c>
      <c r="G47" s="607" t="s">
        <v>77</v>
      </c>
      <c r="H47" s="607"/>
      <c r="I47" s="607"/>
    </row>
    <row r="48" spans="1:9" ht="36.950000000000003" customHeight="1">
      <c r="A48" s="605" t="s">
        <v>105</v>
      </c>
      <c r="B48" s="605" t="s">
        <v>109</v>
      </c>
      <c r="C48" s="602" t="s">
        <v>106</v>
      </c>
      <c r="D48" s="602"/>
      <c r="E48" s="602"/>
      <c r="F48" s="607" t="s">
        <v>27</v>
      </c>
      <c r="G48" s="607" t="s">
        <v>77</v>
      </c>
      <c r="H48" s="607"/>
      <c r="I48" s="607"/>
    </row>
    <row r="49" spans="1:9" ht="36.950000000000003" customHeight="1">
      <c r="A49" s="605" t="s">
        <v>107</v>
      </c>
      <c r="B49" s="605" t="s">
        <v>113</v>
      </c>
      <c r="C49" s="602" t="s">
        <v>108</v>
      </c>
      <c r="D49" s="602"/>
      <c r="E49" s="602"/>
      <c r="F49" s="607" t="s">
        <v>27</v>
      </c>
      <c r="G49" s="607" t="s">
        <v>77</v>
      </c>
      <c r="H49" s="607"/>
      <c r="I49" s="607"/>
    </row>
    <row r="50" spans="1:9" ht="36.950000000000003" customHeight="1">
      <c r="A50" s="605"/>
      <c r="B50" s="605" t="s">
        <v>115</v>
      </c>
      <c r="C50" s="602" t="s">
        <v>214</v>
      </c>
      <c r="D50" s="602" t="s">
        <v>206</v>
      </c>
      <c r="E50" s="608" t="s">
        <v>215</v>
      </c>
      <c r="F50" s="607"/>
      <c r="G50" s="607"/>
      <c r="H50" s="607"/>
      <c r="I50" s="607"/>
    </row>
    <row r="51" spans="1:9" ht="36.950000000000003" customHeight="1">
      <c r="A51" s="605" t="s">
        <v>109</v>
      </c>
      <c r="B51" s="605" t="s">
        <v>117</v>
      </c>
      <c r="C51" s="617" t="s">
        <v>110</v>
      </c>
      <c r="D51" s="615" t="s">
        <v>219</v>
      </c>
      <c r="E51" s="616" t="s">
        <v>244</v>
      </c>
      <c r="F51" s="607" t="s">
        <v>17</v>
      </c>
      <c r="G51" s="607" t="s">
        <v>77</v>
      </c>
      <c r="H51" s="607"/>
      <c r="I51" s="607"/>
    </row>
    <row r="52" spans="1:9" ht="36.950000000000003" customHeight="1">
      <c r="A52" s="601" t="s">
        <v>111</v>
      </c>
      <c r="B52" s="601"/>
      <c r="C52" s="602"/>
      <c r="D52" s="602"/>
      <c r="E52" s="602"/>
      <c r="F52" s="607"/>
      <c r="G52" s="607" t="s">
        <v>112</v>
      </c>
      <c r="H52" s="607"/>
      <c r="I52" s="607"/>
    </row>
    <row r="53" spans="1:9" ht="36.950000000000003" customHeight="1">
      <c r="A53" s="605" t="s">
        <v>113</v>
      </c>
      <c r="B53" s="605" t="s">
        <v>119</v>
      </c>
      <c r="C53" s="602" t="s">
        <v>114</v>
      </c>
      <c r="D53" s="602"/>
      <c r="E53" s="602"/>
      <c r="F53" s="607" t="s">
        <v>27</v>
      </c>
      <c r="G53" s="607" t="s">
        <v>112</v>
      </c>
      <c r="H53" s="607"/>
      <c r="I53" s="607"/>
    </row>
    <row r="54" spans="1:9" ht="36.950000000000003" customHeight="1">
      <c r="A54" s="605" t="s">
        <v>115</v>
      </c>
      <c r="B54" s="605" t="s">
        <v>121</v>
      </c>
      <c r="C54" s="602" t="s">
        <v>116</v>
      </c>
      <c r="D54" s="602"/>
      <c r="E54" s="602"/>
      <c r="F54" s="607" t="s">
        <v>27</v>
      </c>
      <c r="G54" s="607" t="s">
        <v>112</v>
      </c>
      <c r="H54" s="607"/>
      <c r="I54" s="607"/>
    </row>
    <row r="55" spans="1:9" ht="36.950000000000003" customHeight="1">
      <c r="A55" s="605" t="s">
        <v>117</v>
      </c>
      <c r="B55" s="605" t="s">
        <v>123</v>
      </c>
      <c r="C55" s="602" t="s">
        <v>118</v>
      </c>
      <c r="D55" s="602"/>
      <c r="E55" s="602"/>
      <c r="F55" s="607" t="s">
        <v>27</v>
      </c>
      <c r="G55" s="607" t="s">
        <v>112</v>
      </c>
      <c r="H55" s="607"/>
      <c r="I55" s="607"/>
    </row>
    <row r="56" spans="1:9" ht="36.950000000000003" customHeight="1">
      <c r="A56" s="605" t="s">
        <v>119</v>
      </c>
      <c r="B56" s="605" t="s">
        <v>125</v>
      </c>
      <c r="C56" s="602" t="s">
        <v>120</v>
      </c>
      <c r="D56" s="602"/>
      <c r="E56" s="602"/>
      <c r="F56" s="607" t="s">
        <v>27</v>
      </c>
      <c r="G56" s="607" t="s">
        <v>112</v>
      </c>
      <c r="H56" s="607"/>
      <c r="I56" s="607"/>
    </row>
    <row r="57" spans="1:9" ht="36.950000000000003" customHeight="1">
      <c r="A57" s="605" t="s">
        <v>121</v>
      </c>
      <c r="B57" s="605" t="s">
        <v>127</v>
      </c>
      <c r="C57" s="602" t="s">
        <v>122</v>
      </c>
      <c r="D57" s="602"/>
      <c r="E57" s="602"/>
      <c r="F57" s="607" t="s">
        <v>27</v>
      </c>
      <c r="G57" s="607" t="s">
        <v>112</v>
      </c>
      <c r="H57" s="607"/>
      <c r="I57" s="607"/>
    </row>
    <row r="58" spans="1:9" ht="36.950000000000003" customHeight="1">
      <c r="A58" s="605" t="s">
        <v>123</v>
      </c>
      <c r="B58" s="605" t="s">
        <v>129</v>
      </c>
      <c r="C58" s="602" t="s">
        <v>124</v>
      </c>
      <c r="D58" s="602"/>
      <c r="E58" s="602"/>
      <c r="F58" s="607" t="s">
        <v>27</v>
      </c>
      <c r="G58" s="607" t="s">
        <v>112</v>
      </c>
      <c r="H58" s="607"/>
      <c r="I58" s="607"/>
    </row>
    <row r="59" spans="1:9" ht="36.950000000000003" customHeight="1">
      <c r="A59" s="605" t="s">
        <v>125</v>
      </c>
      <c r="B59" s="605" t="s">
        <v>131</v>
      </c>
      <c r="C59" s="602" t="s">
        <v>126</v>
      </c>
      <c r="D59" s="602"/>
      <c r="E59" s="602"/>
      <c r="F59" s="607" t="s">
        <v>27</v>
      </c>
      <c r="G59" s="607" t="s">
        <v>112</v>
      </c>
      <c r="H59" s="607"/>
      <c r="I59" s="607"/>
    </row>
    <row r="60" spans="1:9" ht="36.950000000000003" customHeight="1">
      <c r="A60" s="605" t="s">
        <v>127</v>
      </c>
      <c r="B60" s="605" t="s">
        <v>133</v>
      </c>
      <c r="C60" s="602" t="s">
        <v>128</v>
      </c>
      <c r="D60" s="602"/>
      <c r="E60" s="602"/>
      <c r="F60" s="607" t="s">
        <v>27</v>
      </c>
      <c r="G60" s="607" t="s">
        <v>112</v>
      </c>
      <c r="H60" s="607"/>
      <c r="I60" s="607"/>
    </row>
    <row r="61" spans="1:9" ht="36.950000000000003" customHeight="1">
      <c r="A61" s="605" t="s">
        <v>129</v>
      </c>
      <c r="B61" s="605" t="s">
        <v>135</v>
      </c>
      <c r="C61" s="602" t="s">
        <v>130</v>
      </c>
      <c r="D61" s="602"/>
      <c r="E61" s="602"/>
      <c r="F61" s="607" t="s">
        <v>27</v>
      </c>
      <c r="G61" s="607" t="s">
        <v>112</v>
      </c>
      <c r="H61" s="607"/>
      <c r="I61" s="607"/>
    </row>
    <row r="62" spans="1:9" ht="36.950000000000003" customHeight="1">
      <c r="A62" s="605" t="s">
        <v>131</v>
      </c>
      <c r="B62" s="605" t="s">
        <v>137</v>
      </c>
      <c r="C62" s="602" t="s">
        <v>132</v>
      </c>
      <c r="D62" s="602"/>
      <c r="E62" s="602"/>
      <c r="F62" s="607" t="s">
        <v>27</v>
      </c>
      <c r="G62" s="607" t="s">
        <v>112</v>
      </c>
      <c r="H62" s="607"/>
      <c r="I62" s="607"/>
    </row>
    <row r="63" spans="1:9" ht="36.950000000000003" customHeight="1">
      <c r="A63" s="605" t="s">
        <v>133</v>
      </c>
      <c r="B63" s="605" t="s">
        <v>139</v>
      </c>
      <c r="C63" s="602" t="s">
        <v>134</v>
      </c>
      <c r="D63" s="602"/>
      <c r="E63" s="602"/>
      <c r="F63" s="607" t="s">
        <v>27</v>
      </c>
      <c r="G63" s="607" t="s">
        <v>112</v>
      </c>
      <c r="H63" s="607"/>
      <c r="I63" s="607"/>
    </row>
    <row r="64" spans="1:9" ht="36.950000000000003" customHeight="1">
      <c r="A64" s="605" t="s">
        <v>135</v>
      </c>
      <c r="B64" s="605" t="s">
        <v>143</v>
      </c>
      <c r="C64" s="602" t="s">
        <v>136</v>
      </c>
      <c r="D64" s="602"/>
      <c r="E64" s="602"/>
      <c r="F64" s="607" t="s">
        <v>27</v>
      </c>
      <c r="G64" s="607" t="s">
        <v>112</v>
      </c>
      <c r="H64" s="607"/>
      <c r="I64" s="607"/>
    </row>
    <row r="65" spans="1:9" ht="36.950000000000003" customHeight="1">
      <c r="A65" s="605" t="s">
        <v>137</v>
      </c>
      <c r="B65" s="605" t="s">
        <v>145</v>
      </c>
      <c r="C65" s="602" t="s">
        <v>138</v>
      </c>
      <c r="D65" s="602"/>
      <c r="E65" s="602"/>
      <c r="F65" s="607" t="s">
        <v>27</v>
      </c>
      <c r="G65" s="607" t="s">
        <v>112</v>
      </c>
      <c r="H65" s="607"/>
      <c r="I65" s="607"/>
    </row>
    <row r="66" spans="1:9" ht="36.950000000000003" customHeight="1">
      <c r="A66" s="605" t="s">
        <v>139</v>
      </c>
      <c r="B66" s="605" t="s">
        <v>147</v>
      </c>
      <c r="C66" s="602" t="s">
        <v>140</v>
      </c>
      <c r="D66" s="602"/>
      <c r="E66" s="602"/>
      <c r="F66" s="607" t="s">
        <v>27</v>
      </c>
      <c r="G66" s="607" t="s">
        <v>112</v>
      </c>
      <c r="H66" s="607"/>
      <c r="I66" s="607"/>
    </row>
    <row r="67" spans="1:9" ht="36.950000000000003" customHeight="1">
      <c r="A67" s="601" t="s">
        <v>141</v>
      </c>
      <c r="B67" s="601"/>
      <c r="C67" s="602"/>
      <c r="D67" s="602"/>
      <c r="E67" s="602"/>
      <c r="F67" s="607"/>
      <c r="G67" s="607" t="s">
        <v>142</v>
      </c>
      <c r="H67" s="607"/>
      <c r="I67" s="607"/>
    </row>
    <row r="68" spans="1:9" ht="36.950000000000003" customHeight="1">
      <c r="A68" s="605" t="s">
        <v>143</v>
      </c>
      <c r="B68" s="605" t="s">
        <v>149</v>
      </c>
      <c r="C68" s="602" t="s">
        <v>144</v>
      </c>
      <c r="D68" s="602"/>
      <c r="E68" s="602"/>
      <c r="F68" s="607" t="s">
        <v>27</v>
      </c>
      <c r="G68" s="607" t="s">
        <v>142</v>
      </c>
      <c r="H68" s="607"/>
      <c r="I68" s="607"/>
    </row>
    <row r="69" spans="1:9" ht="36.950000000000003" customHeight="1">
      <c r="A69" s="605" t="s">
        <v>145</v>
      </c>
      <c r="B69" s="605" t="s">
        <v>151</v>
      </c>
      <c r="C69" s="602" t="s">
        <v>146</v>
      </c>
      <c r="D69" s="602"/>
      <c r="E69" s="602"/>
      <c r="F69" s="607" t="s">
        <v>27</v>
      </c>
      <c r="G69" s="607" t="s">
        <v>142</v>
      </c>
      <c r="H69" s="607"/>
      <c r="I69" s="607"/>
    </row>
    <row r="70" spans="1:9" ht="36.950000000000003" customHeight="1">
      <c r="A70" s="605" t="s">
        <v>147</v>
      </c>
      <c r="B70" s="605" t="s">
        <v>153</v>
      </c>
      <c r="C70" s="602" t="s">
        <v>148</v>
      </c>
      <c r="D70" s="602"/>
      <c r="E70" s="602"/>
      <c r="F70" s="607" t="s">
        <v>27</v>
      </c>
      <c r="G70" s="607" t="s">
        <v>142</v>
      </c>
      <c r="H70" s="607"/>
      <c r="I70" s="607"/>
    </row>
    <row r="71" spans="1:9" ht="36.950000000000003" customHeight="1">
      <c r="A71" s="605" t="s">
        <v>149</v>
      </c>
      <c r="B71" s="605" t="s">
        <v>155</v>
      </c>
      <c r="C71" s="602" t="s">
        <v>150</v>
      </c>
      <c r="D71" s="602"/>
      <c r="E71" s="602"/>
      <c r="F71" s="607" t="s">
        <v>27</v>
      </c>
      <c r="G71" s="607" t="s">
        <v>142</v>
      </c>
      <c r="H71" s="607"/>
      <c r="I71" s="607"/>
    </row>
    <row r="72" spans="1:9" ht="36.950000000000003" customHeight="1">
      <c r="A72" s="605" t="s">
        <v>151</v>
      </c>
      <c r="B72" s="605" t="s">
        <v>157</v>
      </c>
      <c r="C72" s="602" t="s">
        <v>152</v>
      </c>
      <c r="D72" s="602"/>
      <c r="E72" s="602"/>
      <c r="F72" s="607" t="s">
        <v>27</v>
      </c>
      <c r="G72" s="607" t="s">
        <v>142</v>
      </c>
      <c r="H72" s="607"/>
      <c r="I72" s="607"/>
    </row>
    <row r="73" spans="1:9" ht="36.950000000000003" customHeight="1">
      <c r="A73" s="605" t="s">
        <v>153</v>
      </c>
      <c r="B73" s="605" t="s">
        <v>159</v>
      </c>
      <c r="C73" s="602" t="s">
        <v>154</v>
      </c>
      <c r="D73" s="602"/>
      <c r="E73" s="602"/>
      <c r="F73" s="607" t="s">
        <v>27</v>
      </c>
      <c r="G73" s="607" t="s">
        <v>142</v>
      </c>
      <c r="H73" s="607"/>
      <c r="I73" s="607"/>
    </row>
    <row r="74" spans="1:9" ht="36.950000000000003" customHeight="1">
      <c r="A74" s="605" t="s">
        <v>155</v>
      </c>
      <c r="B74" s="605" t="s">
        <v>161</v>
      </c>
      <c r="C74" s="602" t="s">
        <v>156</v>
      </c>
      <c r="D74" s="602"/>
      <c r="E74" s="602"/>
      <c r="F74" s="607" t="s">
        <v>27</v>
      </c>
      <c r="G74" s="607" t="s">
        <v>142</v>
      </c>
      <c r="H74" s="607"/>
      <c r="I74" s="607"/>
    </row>
    <row r="75" spans="1:9" ht="36.950000000000003" customHeight="1">
      <c r="A75" s="605" t="s">
        <v>157</v>
      </c>
      <c r="B75" s="605" t="s">
        <v>163</v>
      </c>
      <c r="C75" s="602" t="s">
        <v>158</v>
      </c>
      <c r="D75" s="602"/>
      <c r="E75" s="602"/>
      <c r="F75" s="607" t="s">
        <v>27</v>
      </c>
      <c r="G75" s="607" t="s">
        <v>142</v>
      </c>
      <c r="H75" s="607"/>
      <c r="I75" s="607"/>
    </row>
    <row r="76" spans="1:9" ht="36.950000000000003" customHeight="1">
      <c r="A76" s="605" t="s">
        <v>159</v>
      </c>
      <c r="B76" s="605" t="s">
        <v>165</v>
      </c>
      <c r="C76" s="602" t="s">
        <v>160</v>
      </c>
      <c r="D76" s="602"/>
      <c r="E76" s="602"/>
      <c r="F76" s="607" t="s">
        <v>27</v>
      </c>
      <c r="G76" s="607" t="s">
        <v>142</v>
      </c>
      <c r="H76" s="607"/>
      <c r="I76" s="607"/>
    </row>
    <row r="77" spans="1:9" ht="36.950000000000003" customHeight="1">
      <c r="A77" s="605" t="s">
        <v>161</v>
      </c>
      <c r="B77" s="605" t="s">
        <v>167</v>
      </c>
      <c r="C77" s="602" t="s">
        <v>162</v>
      </c>
      <c r="D77" s="602"/>
      <c r="E77" s="602"/>
      <c r="F77" s="607" t="s">
        <v>27</v>
      </c>
      <c r="G77" s="607" t="s">
        <v>142</v>
      </c>
      <c r="H77" s="607"/>
      <c r="I77" s="607"/>
    </row>
    <row r="78" spans="1:9" ht="36.950000000000003" customHeight="1">
      <c r="A78" s="605" t="s">
        <v>163</v>
      </c>
      <c r="B78" s="605" t="s">
        <v>169</v>
      </c>
      <c r="C78" s="602" t="s">
        <v>164</v>
      </c>
      <c r="D78" s="602"/>
      <c r="E78" s="602"/>
      <c r="F78" s="607" t="s">
        <v>27</v>
      </c>
      <c r="G78" s="607" t="s">
        <v>142</v>
      </c>
      <c r="H78" s="607"/>
      <c r="I78" s="607"/>
    </row>
    <row r="79" spans="1:9" ht="36.950000000000003" customHeight="1">
      <c r="A79" s="605" t="s">
        <v>165</v>
      </c>
      <c r="B79" s="605" t="s">
        <v>171</v>
      </c>
      <c r="C79" s="602" t="s">
        <v>166</v>
      </c>
      <c r="D79" s="602"/>
      <c r="E79" s="602"/>
      <c r="F79" s="607" t="s">
        <v>27</v>
      </c>
      <c r="G79" s="607" t="s">
        <v>142</v>
      </c>
      <c r="H79" s="607"/>
      <c r="I79" s="607"/>
    </row>
    <row r="80" spans="1:9" ht="36.950000000000003" customHeight="1">
      <c r="A80" s="605" t="s">
        <v>167</v>
      </c>
      <c r="B80" s="605" t="s">
        <v>173</v>
      </c>
      <c r="C80" s="602" t="s">
        <v>168</v>
      </c>
      <c r="D80" s="602"/>
      <c r="E80" s="602"/>
      <c r="F80" s="607" t="s">
        <v>27</v>
      </c>
      <c r="G80" s="607" t="s">
        <v>142</v>
      </c>
      <c r="H80" s="607"/>
      <c r="I80" s="607"/>
    </row>
    <row r="81" spans="1:10" ht="36.950000000000003" customHeight="1">
      <c r="A81" s="605" t="s">
        <v>169</v>
      </c>
      <c r="B81" s="605" t="s">
        <v>257</v>
      </c>
      <c r="C81" s="602" t="s">
        <v>170</v>
      </c>
      <c r="D81" s="602"/>
      <c r="E81" s="602"/>
      <c r="F81" s="607" t="s">
        <v>27</v>
      </c>
      <c r="G81" s="607" t="s">
        <v>142</v>
      </c>
      <c r="H81" s="607"/>
      <c r="I81" s="607"/>
    </row>
    <row r="82" spans="1:10" ht="36.950000000000003" customHeight="1">
      <c r="A82" s="605" t="s">
        <v>171</v>
      </c>
      <c r="B82" s="605" t="s">
        <v>176</v>
      </c>
      <c r="C82" s="602" t="s">
        <v>172</v>
      </c>
      <c r="D82" s="602"/>
      <c r="E82" s="602"/>
      <c r="F82" s="607" t="s">
        <v>27</v>
      </c>
      <c r="G82" s="607" t="s">
        <v>142</v>
      </c>
      <c r="H82" s="607"/>
      <c r="I82" s="607"/>
    </row>
    <row r="83" spans="1:10" ht="36.950000000000003" customHeight="1">
      <c r="A83" s="605" t="s">
        <v>257</v>
      </c>
      <c r="B83" s="605" t="s">
        <v>179</v>
      </c>
      <c r="C83" s="602" t="s">
        <v>174</v>
      </c>
      <c r="D83" s="602"/>
      <c r="E83" s="602"/>
      <c r="F83" s="607" t="s">
        <v>27</v>
      </c>
      <c r="G83" s="607" t="s">
        <v>142</v>
      </c>
      <c r="H83" s="607"/>
      <c r="I83" s="607"/>
    </row>
    <row r="84" spans="1:10" ht="36.950000000000003" customHeight="1">
      <c r="A84" s="601" t="s">
        <v>175</v>
      </c>
      <c r="B84" s="601"/>
      <c r="C84" s="602"/>
      <c r="D84" s="602"/>
      <c r="E84" s="602"/>
      <c r="F84" s="607" t="s">
        <v>27</v>
      </c>
      <c r="G84" s="607"/>
      <c r="H84" s="607"/>
      <c r="I84" s="607"/>
    </row>
    <row r="85" spans="1:10" ht="36.950000000000003" customHeight="1">
      <c r="A85" s="605" t="s">
        <v>176</v>
      </c>
      <c r="B85" s="605" t="s">
        <v>181</v>
      </c>
      <c r="C85" s="602" t="s">
        <v>218</v>
      </c>
      <c r="D85" s="602" t="s">
        <v>219</v>
      </c>
      <c r="E85" s="619"/>
      <c r="F85" s="607" t="s">
        <v>27</v>
      </c>
      <c r="G85" s="607" t="s">
        <v>178</v>
      </c>
      <c r="H85" s="607"/>
      <c r="I85" s="607"/>
      <c r="J85" s="594" t="s">
        <v>220</v>
      </c>
    </row>
    <row r="86" spans="1:10" ht="36.950000000000003" customHeight="1">
      <c r="A86" s="605" t="s">
        <v>179</v>
      </c>
      <c r="B86" s="605" t="s">
        <v>183</v>
      </c>
      <c r="C86" s="602" t="s">
        <v>221</v>
      </c>
      <c r="D86" s="602" t="s">
        <v>219</v>
      </c>
      <c r="E86" s="619"/>
      <c r="F86" s="607" t="s">
        <v>27</v>
      </c>
      <c r="G86" s="607" t="s">
        <v>178</v>
      </c>
      <c r="H86" s="607"/>
      <c r="I86" s="607"/>
      <c r="J86" s="594" t="s">
        <v>222</v>
      </c>
    </row>
    <row r="87" spans="1:10" ht="36.950000000000003" customHeight="1">
      <c r="A87" s="605" t="s">
        <v>181</v>
      </c>
      <c r="B87" s="605" t="s">
        <v>186</v>
      </c>
      <c r="C87" s="602" t="s">
        <v>223</v>
      </c>
      <c r="D87" s="602" t="s">
        <v>219</v>
      </c>
      <c r="E87" s="619"/>
      <c r="F87" s="607" t="s">
        <v>27</v>
      </c>
      <c r="G87" s="607" t="s">
        <v>178</v>
      </c>
      <c r="H87" s="607"/>
      <c r="I87" s="607"/>
      <c r="J87" s="594" t="s">
        <v>224</v>
      </c>
    </row>
    <row r="88" spans="1:10" ht="36.950000000000003" customHeight="1">
      <c r="A88" s="605" t="s">
        <v>183</v>
      </c>
      <c r="B88" s="605" t="s">
        <v>189</v>
      </c>
      <c r="C88" s="602" t="s">
        <v>225</v>
      </c>
      <c r="D88" s="602" t="s">
        <v>219</v>
      </c>
      <c r="E88" s="619"/>
      <c r="F88" s="607" t="s">
        <v>27</v>
      </c>
      <c r="G88" s="607" t="s">
        <v>178</v>
      </c>
      <c r="H88" s="607"/>
      <c r="I88" s="607"/>
      <c r="J88" s="594" t="s">
        <v>226</v>
      </c>
    </row>
    <row r="89" spans="1:10" ht="36.950000000000003" customHeight="1">
      <c r="A89" s="605"/>
      <c r="B89" s="605" t="s">
        <v>191</v>
      </c>
      <c r="C89" s="602" t="s">
        <v>227</v>
      </c>
      <c r="D89" s="602" t="s">
        <v>206</v>
      </c>
      <c r="E89" s="619"/>
      <c r="F89" s="607" t="s">
        <v>27</v>
      </c>
      <c r="G89" s="607" t="s">
        <v>178</v>
      </c>
      <c r="H89" s="607"/>
      <c r="I89" s="607"/>
    </row>
    <row r="90" spans="1:10" ht="36.950000000000003" customHeight="1">
      <c r="A90" s="605"/>
      <c r="B90" s="605" t="s">
        <v>193</v>
      </c>
      <c r="C90" s="602" t="s">
        <v>228</v>
      </c>
      <c r="D90" s="602" t="s">
        <v>206</v>
      </c>
      <c r="E90" s="619"/>
      <c r="F90" s="607" t="s">
        <v>27</v>
      </c>
      <c r="G90" s="607" t="s">
        <v>178</v>
      </c>
      <c r="H90" s="607"/>
      <c r="I90" s="607"/>
    </row>
    <row r="91" spans="1:10" ht="36.950000000000003" customHeight="1">
      <c r="A91" s="605"/>
      <c r="B91" s="605" t="s">
        <v>195</v>
      </c>
      <c r="C91" s="602" t="s">
        <v>229</v>
      </c>
      <c r="D91" s="602" t="s">
        <v>206</v>
      </c>
      <c r="E91" s="619"/>
      <c r="F91" s="607" t="s">
        <v>27</v>
      </c>
      <c r="G91" s="607" t="s">
        <v>178</v>
      </c>
      <c r="H91" s="607"/>
      <c r="I91" s="607"/>
    </row>
    <row r="92" spans="1:10" ht="36.950000000000003" customHeight="1">
      <c r="A92" s="601" t="s">
        <v>185</v>
      </c>
      <c r="B92" s="601"/>
      <c r="C92" s="602"/>
      <c r="D92" s="602"/>
      <c r="E92" s="602"/>
      <c r="F92" s="607"/>
      <c r="G92" s="607"/>
      <c r="H92" s="607"/>
      <c r="I92" s="607"/>
      <c r="J92" s="594" t="s">
        <v>230</v>
      </c>
    </row>
    <row r="93" spans="1:10" ht="36.950000000000003" customHeight="1">
      <c r="A93" s="605" t="s">
        <v>186</v>
      </c>
      <c r="B93" s="605" t="s">
        <v>197</v>
      </c>
      <c r="C93" s="604" t="s">
        <v>187</v>
      </c>
      <c r="D93" s="604"/>
      <c r="E93" s="604"/>
      <c r="F93" s="607" t="s">
        <v>27</v>
      </c>
      <c r="G93" s="607" t="s">
        <v>188</v>
      </c>
      <c r="H93" s="607"/>
      <c r="I93" s="607"/>
      <c r="J93" s="594" t="s">
        <v>231</v>
      </c>
    </row>
    <row r="94" spans="1:10" ht="36.950000000000003" customHeight="1">
      <c r="A94" s="605"/>
      <c r="B94" s="605" t="s">
        <v>263</v>
      </c>
      <c r="C94" s="604" t="s">
        <v>284</v>
      </c>
      <c r="D94" s="604" t="s">
        <v>206</v>
      </c>
      <c r="E94" s="608" t="s">
        <v>268</v>
      </c>
      <c r="F94" s="607" t="s">
        <v>27</v>
      </c>
      <c r="G94" s="607" t="s">
        <v>188</v>
      </c>
      <c r="H94" s="607"/>
      <c r="I94" s="607"/>
    </row>
    <row r="95" spans="1:10" ht="36.950000000000003" customHeight="1">
      <c r="A95" s="605" t="s">
        <v>189</v>
      </c>
      <c r="B95" s="605" t="s">
        <v>264</v>
      </c>
      <c r="C95" s="604" t="s">
        <v>190</v>
      </c>
      <c r="D95" s="604"/>
      <c r="E95" s="604"/>
      <c r="F95" s="607"/>
      <c r="G95" s="607" t="s">
        <v>188</v>
      </c>
      <c r="H95" s="607"/>
      <c r="I95" s="607"/>
      <c r="J95" s="594" t="s">
        <v>232</v>
      </c>
    </row>
    <row r="96" spans="1:10" ht="36.950000000000003" customHeight="1">
      <c r="A96" s="605" t="s">
        <v>191</v>
      </c>
      <c r="B96" s="605" t="s">
        <v>266</v>
      </c>
      <c r="C96" s="602" t="s">
        <v>192</v>
      </c>
      <c r="D96" s="602"/>
      <c r="E96" s="602"/>
      <c r="F96" s="607" t="s">
        <v>27</v>
      </c>
      <c r="G96" s="607" t="s">
        <v>45</v>
      </c>
      <c r="H96" s="607"/>
      <c r="I96" s="607"/>
    </row>
    <row r="97" spans="1:9" ht="36.950000000000003" customHeight="1">
      <c r="A97" s="605" t="s">
        <v>193</v>
      </c>
      <c r="B97" s="605" t="s">
        <v>269</v>
      </c>
      <c r="C97" s="602" t="s">
        <v>194</v>
      </c>
      <c r="D97" s="602"/>
      <c r="E97" s="602"/>
      <c r="F97" s="607" t="s">
        <v>27</v>
      </c>
      <c r="G97" s="607" t="s">
        <v>45</v>
      </c>
      <c r="H97" s="607"/>
      <c r="I97" s="607"/>
    </row>
    <row r="98" spans="1:9" ht="36.950000000000003" customHeight="1">
      <c r="A98" s="605" t="s">
        <v>195</v>
      </c>
      <c r="B98" s="605" t="s">
        <v>270</v>
      </c>
      <c r="C98" s="602" t="s">
        <v>196</v>
      </c>
      <c r="D98" s="602"/>
      <c r="E98" s="602"/>
      <c r="F98" s="607" t="s">
        <v>27</v>
      </c>
      <c r="G98" s="607" t="s">
        <v>31</v>
      </c>
      <c r="H98" s="607"/>
      <c r="I98" s="607"/>
    </row>
    <row r="99" spans="1:9" ht="36.950000000000003" customHeight="1">
      <c r="A99" s="605" t="s">
        <v>197</v>
      </c>
      <c r="B99" s="605" t="s">
        <v>271</v>
      </c>
      <c r="C99" s="602" t="s">
        <v>198</v>
      </c>
      <c r="D99" s="602"/>
      <c r="E99" s="602"/>
      <c r="F99" s="607" t="s">
        <v>27</v>
      </c>
      <c r="G99" s="607" t="s">
        <v>178</v>
      </c>
      <c r="H99" s="607"/>
      <c r="I99" s="607"/>
    </row>
    <row r="100" spans="1:9" ht="36.950000000000003" customHeight="1">
      <c r="A100" s="601" t="s">
        <v>199</v>
      </c>
      <c r="B100" s="601"/>
      <c r="C100" s="602"/>
      <c r="D100" s="602"/>
      <c r="E100" s="602"/>
      <c r="F100" s="607"/>
      <c r="G100" s="607"/>
      <c r="H100" s="607"/>
      <c r="I100" s="607"/>
    </row>
    <row r="101" spans="1:9" ht="36.950000000000003" customHeight="1">
      <c r="A101" s="605"/>
      <c r="B101" s="605"/>
      <c r="C101" s="604" t="s">
        <v>200</v>
      </c>
      <c r="D101" s="604"/>
      <c r="E101" s="604"/>
      <c r="F101" s="607"/>
      <c r="G101" s="607" t="s">
        <v>201</v>
      </c>
      <c r="H101" s="607"/>
      <c r="I101" s="607"/>
    </row>
  </sheetData>
  <mergeCells count="1">
    <mergeCell ref="A1:I1"/>
  </mergeCells>
  <phoneticPr fontId="3" type="noConversion"/>
  <pageMargins left="0.75" right="0.55000000000000004" top="0.79" bottom="0.98" header="0.51" footer="0.51"/>
  <pageSetup paperSize="9" scale="48" fitToHeight="0" orientation="portrait" blackAndWhite="1" useFirstPageNumber="1" horizontalDpi="0" verticalDpi="0"/>
  <headerFooter alignWithMargins="0">
    <oddFooter>&amp;C第 &amp;P 页</oddFooter>
    <evenFooter>&amp;L—&amp;P—</evenFooter>
  </headerFooter>
</worksheet>
</file>

<file path=xl/worksheets/sheet6.xml><?xml version="1.0" encoding="utf-8"?>
<worksheet xmlns="http://schemas.openxmlformats.org/spreadsheetml/2006/main" xmlns:r="http://schemas.openxmlformats.org/officeDocument/2006/relationships">
  <sheetPr>
    <pageSetUpPr fitToPage="1"/>
  </sheetPr>
  <dimension ref="A1:B36"/>
  <sheetViews>
    <sheetView showZeros="0" tabSelected="1" zoomScaleSheetLayoutView="100" workbookViewId="0">
      <selection activeCell="B4" sqref="B4"/>
    </sheetView>
  </sheetViews>
  <sheetFormatPr defaultRowHeight="14.25"/>
  <cols>
    <col min="1" max="1" width="11" style="84" customWidth="1"/>
    <col min="2" max="2" width="96" style="84" customWidth="1"/>
    <col min="3" max="16384" width="9" style="84"/>
  </cols>
  <sheetData>
    <row r="1" spans="1:2" ht="24">
      <c r="A1" s="680" t="s">
        <v>285</v>
      </c>
      <c r="B1" s="680"/>
    </row>
    <row r="2" spans="1:2" customFormat="1" ht="22.5">
      <c r="A2" s="434"/>
      <c r="B2" s="434"/>
    </row>
    <row r="3" spans="1:2" ht="24.95" customHeight="1">
      <c r="B3" s="589" t="s">
        <v>286</v>
      </c>
    </row>
    <row r="4" spans="1:2" ht="24.95" customHeight="1">
      <c r="B4" s="590" t="s">
        <v>287</v>
      </c>
    </row>
    <row r="5" spans="1:2" ht="24.95" customHeight="1">
      <c r="B5" s="590" t="s">
        <v>288</v>
      </c>
    </row>
    <row r="6" spans="1:2" ht="24.95" customHeight="1">
      <c r="B6" s="590" t="s">
        <v>3191</v>
      </c>
    </row>
    <row r="7" spans="1:2" ht="24.95" customHeight="1">
      <c r="B7" s="591" t="s">
        <v>3192</v>
      </c>
    </row>
    <row r="8" spans="1:2" ht="24.95" customHeight="1">
      <c r="B8" s="590" t="s">
        <v>3193</v>
      </c>
    </row>
    <row r="9" spans="1:2" ht="24.95" customHeight="1">
      <c r="B9" s="590" t="s">
        <v>3194</v>
      </c>
    </row>
    <row r="10" spans="1:2" ht="24.95" customHeight="1">
      <c r="B10" s="590" t="s">
        <v>3195</v>
      </c>
    </row>
    <row r="11" spans="1:2" ht="24.95" customHeight="1">
      <c r="B11" s="590" t="s">
        <v>3196</v>
      </c>
    </row>
    <row r="12" spans="1:2" ht="24.95" customHeight="1">
      <c r="B12" s="592" t="s">
        <v>289</v>
      </c>
    </row>
    <row r="13" spans="1:2" ht="24.95" customHeight="1">
      <c r="B13" s="590" t="s">
        <v>3197</v>
      </c>
    </row>
    <row r="14" spans="1:2" ht="24.95" customHeight="1">
      <c r="B14" s="592" t="s">
        <v>3198</v>
      </c>
    </row>
    <row r="15" spans="1:2" ht="24.95" customHeight="1">
      <c r="B15" s="590" t="s">
        <v>3199</v>
      </c>
    </row>
    <row r="16" spans="1:2" ht="24.95" customHeight="1">
      <c r="B16" s="590" t="s">
        <v>3232</v>
      </c>
    </row>
    <row r="17" spans="2:2" ht="24.95" customHeight="1">
      <c r="B17" s="589" t="s">
        <v>290</v>
      </c>
    </row>
    <row r="18" spans="2:2" ht="24.95" customHeight="1">
      <c r="B18" s="590" t="s">
        <v>291</v>
      </c>
    </row>
    <row r="19" spans="2:2" ht="24.95" customHeight="1">
      <c r="B19" s="590" t="s">
        <v>292</v>
      </c>
    </row>
    <row r="20" spans="2:2" ht="24.95" customHeight="1">
      <c r="B20" s="590" t="s">
        <v>3200</v>
      </c>
    </row>
    <row r="21" spans="2:2" ht="24.95" customHeight="1">
      <c r="B21" s="590" t="s">
        <v>3185</v>
      </c>
    </row>
    <row r="22" spans="2:2" ht="24.95" customHeight="1">
      <c r="B22" s="590" t="s">
        <v>3201</v>
      </c>
    </row>
    <row r="23" spans="2:2" ht="24.95" customHeight="1">
      <c r="B23" s="590" t="s">
        <v>3202</v>
      </c>
    </row>
    <row r="24" spans="2:2" ht="24.95" customHeight="1">
      <c r="B24" s="590" t="s">
        <v>3233</v>
      </c>
    </row>
    <row r="25" spans="2:2" ht="24.95" customHeight="1">
      <c r="B25" s="589" t="s">
        <v>293</v>
      </c>
    </row>
    <row r="26" spans="2:2" ht="24.95" customHeight="1">
      <c r="B26" s="590" t="s">
        <v>294</v>
      </c>
    </row>
    <row r="27" spans="2:2" ht="24.95" customHeight="1">
      <c r="B27" s="590" t="s">
        <v>295</v>
      </c>
    </row>
    <row r="28" spans="2:2" ht="24.95" customHeight="1">
      <c r="B28" s="590" t="s">
        <v>3203</v>
      </c>
    </row>
    <row r="29" spans="2:2" ht="24.95" customHeight="1">
      <c r="B29" s="590" t="s">
        <v>3204</v>
      </c>
    </row>
    <row r="30" spans="2:2" ht="24.95" customHeight="1">
      <c r="B30" s="589" t="s">
        <v>296</v>
      </c>
    </row>
    <row r="31" spans="2:2" ht="24.95" customHeight="1">
      <c r="B31" s="590" t="s">
        <v>297</v>
      </c>
    </row>
    <row r="32" spans="2:2" ht="24.95" customHeight="1">
      <c r="B32" s="590" t="s">
        <v>298</v>
      </c>
    </row>
    <row r="33" spans="2:2" ht="24.95" customHeight="1">
      <c r="B33" s="590" t="s">
        <v>3205</v>
      </c>
    </row>
    <row r="34" spans="2:2" ht="24.95" customHeight="1">
      <c r="B34" s="590" t="s">
        <v>3206</v>
      </c>
    </row>
    <row r="35" spans="2:2" ht="24.95" customHeight="1">
      <c r="B35" s="590"/>
    </row>
    <row r="36" spans="2:2" ht="48" customHeight="1">
      <c r="B36" s="593" t="s">
        <v>299</v>
      </c>
    </row>
  </sheetData>
  <mergeCells count="1">
    <mergeCell ref="A1:B1"/>
  </mergeCells>
  <phoneticPr fontId="3" type="noConversion"/>
  <printOptions horizontalCentered="1"/>
  <pageMargins left="0.75" right="0.75" top="1" bottom="1" header="0.51" footer="0.51"/>
  <pageSetup paperSize="9" scale="75" orientation="portrait" horizontalDpi="0" verticalDpi="0"/>
</worksheet>
</file>

<file path=xl/worksheets/sheet7.xml><?xml version="1.0" encoding="utf-8"?>
<worksheet xmlns="http://schemas.openxmlformats.org/spreadsheetml/2006/main" xmlns:r="http://schemas.openxmlformats.org/officeDocument/2006/relationships">
  <sheetPr>
    <pageSetUpPr fitToPage="1"/>
  </sheetPr>
  <dimension ref="A1:B39"/>
  <sheetViews>
    <sheetView showZeros="0" view="pageBreakPreview" workbookViewId="0">
      <selection activeCell="A2" sqref="A2:B2"/>
    </sheetView>
  </sheetViews>
  <sheetFormatPr defaultRowHeight="14.25"/>
  <cols>
    <col min="1" max="1" width="41.75" style="574" customWidth="1"/>
    <col min="2" max="2" width="19.875" style="537" customWidth="1"/>
    <col min="3" max="235" width="9" style="537"/>
    <col min="236" max="236" width="44.375" style="537" customWidth="1"/>
    <col min="237" max="237" width="18" style="537" customWidth="1"/>
    <col min="238" max="238" width="15.625" style="537" customWidth="1"/>
    <col min="239" max="239" width="16.25" style="537" customWidth="1"/>
    <col min="240" max="240" width="10.75" style="537" customWidth="1"/>
    <col min="241" max="16384" width="9" style="537"/>
  </cols>
  <sheetData>
    <row r="1" spans="1:2" ht="18" customHeight="1">
      <c r="B1" s="562" t="s">
        <v>300</v>
      </c>
    </row>
    <row r="2" spans="1:2" ht="24.95" customHeight="1">
      <c r="A2" s="681" t="s">
        <v>301</v>
      </c>
      <c r="B2" s="681"/>
    </row>
    <row r="3" spans="1:2" ht="17.25" customHeight="1">
      <c r="A3" s="575"/>
      <c r="B3" s="562" t="s">
        <v>302</v>
      </c>
    </row>
    <row r="4" spans="1:2" ht="20.100000000000001" customHeight="1">
      <c r="A4" s="576" t="s">
        <v>303</v>
      </c>
      <c r="B4" s="577" t="s">
        <v>304</v>
      </c>
    </row>
    <row r="5" spans="1:2" ht="20.100000000000001" customHeight="1">
      <c r="A5" s="578" t="s">
        <v>305</v>
      </c>
      <c r="B5" s="579"/>
    </row>
    <row r="6" spans="1:2" ht="20.100000000000001" customHeight="1">
      <c r="A6" s="580" t="s">
        <v>306</v>
      </c>
      <c r="B6" s="581"/>
    </row>
    <row r="7" spans="1:2" ht="20.100000000000001" customHeight="1">
      <c r="A7" s="582" t="s">
        <v>307</v>
      </c>
      <c r="B7" s="362"/>
    </row>
    <row r="8" spans="1:2" ht="20.100000000000001" customHeight="1">
      <c r="A8" s="582" t="s">
        <v>308</v>
      </c>
      <c r="B8" s="362"/>
    </row>
    <row r="9" spans="1:2" ht="20.100000000000001" customHeight="1">
      <c r="A9" s="582" t="s">
        <v>309</v>
      </c>
      <c r="B9" s="362"/>
    </row>
    <row r="10" spans="1:2" ht="20.100000000000001" customHeight="1">
      <c r="A10" s="582" t="s">
        <v>310</v>
      </c>
      <c r="B10" s="362"/>
    </row>
    <row r="11" spans="1:2" ht="20.100000000000001" customHeight="1">
      <c r="A11" s="582" t="s">
        <v>311</v>
      </c>
      <c r="B11" s="362"/>
    </row>
    <row r="12" spans="1:2" ht="20.100000000000001" customHeight="1">
      <c r="A12" s="582" t="s">
        <v>312</v>
      </c>
      <c r="B12" s="362"/>
    </row>
    <row r="13" spans="1:2" ht="20.100000000000001" customHeight="1">
      <c r="A13" s="582" t="s">
        <v>313</v>
      </c>
      <c r="B13" s="362"/>
    </row>
    <row r="14" spans="1:2" ht="20.100000000000001" customHeight="1">
      <c r="A14" s="582" t="s">
        <v>314</v>
      </c>
      <c r="B14" s="362"/>
    </row>
    <row r="15" spans="1:2" ht="20.100000000000001" customHeight="1">
      <c r="A15" s="582" t="s">
        <v>315</v>
      </c>
      <c r="B15" s="362"/>
    </row>
    <row r="16" spans="1:2" ht="20.100000000000001" customHeight="1">
      <c r="A16" s="582" t="s">
        <v>316</v>
      </c>
      <c r="B16" s="362"/>
    </row>
    <row r="17" spans="1:2" ht="20.100000000000001" customHeight="1">
      <c r="A17" s="582" t="s">
        <v>317</v>
      </c>
      <c r="B17" s="362"/>
    </row>
    <row r="18" spans="1:2" ht="20.100000000000001" customHeight="1">
      <c r="A18" s="582" t="s">
        <v>318</v>
      </c>
      <c r="B18" s="362"/>
    </row>
    <row r="19" spans="1:2" ht="20.100000000000001" customHeight="1">
      <c r="A19" s="582" t="s">
        <v>319</v>
      </c>
      <c r="B19" s="362"/>
    </row>
    <row r="20" spans="1:2" ht="20.100000000000001" customHeight="1">
      <c r="A20" s="582" t="s">
        <v>320</v>
      </c>
      <c r="B20" s="362"/>
    </row>
    <row r="21" spans="1:2" ht="20.100000000000001" customHeight="1">
      <c r="A21" s="582" t="s">
        <v>321</v>
      </c>
      <c r="B21" s="362"/>
    </row>
    <row r="22" spans="1:2" ht="20.100000000000001" customHeight="1">
      <c r="A22" s="582" t="s">
        <v>322</v>
      </c>
      <c r="B22" s="362"/>
    </row>
    <row r="23" spans="1:2" ht="20.100000000000001" customHeight="1">
      <c r="A23" s="582" t="s">
        <v>323</v>
      </c>
      <c r="B23" s="362"/>
    </row>
    <row r="24" spans="1:2" ht="20.100000000000001" customHeight="1">
      <c r="A24" s="580" t="s">
        <v>324</v>
      </c>
      <c r="B24" s="581"/>
    </row>
    <row r="25" spans="1:2" ht="20.100000000000001" customHeight="1">
      <c r="A25" s="582" t="s">
        <v>325</v>
      </c>
      <c r="B25" s="362"/>
    </row>
    <row r="26" spans="1:2" ht="20.100000000000001" customHeight="1">
      <c r="A26" s="582" t="s">
        <v>326</v>
      </c>
      <c r="B26" s="362"/>
    </row>
    <row r="27" spans="1:2" ht="20.100000000000001" customHeight="1">
      <c r="A27" s="582" t="s">
        <v>327</v>
      </c>
      <c r="B27" s="362"/>
    </row>
    <row r="28" spans="1:2" ht="20.100000000000001" customHeight="1">
      <c r="A28" s="582" t="s">
        <v>328</v>
      </c>
      <c r="B28" s="362"/>
    </row>
    <row r="29" spans="1:2" ht="20.100000000000001" customHeight="1">
      <c r="A29" s="582" t="s">
        <v>329</v>
      </c>
      <c r="B29" s="362"/>
    </row>
    <row r="30" spans="1:2" ht="20.100000000000001" customHeight="1">
      <c r="A30" s="582" t="s">
        <v>330</v>
      </c>
      <c r="B30" s="362"/>
    </row>
    <row r="31" spans="1:2" ht="20.100000000000001" customHeight="1">
      <c r="A31" s="582" t="s">
        <v>323</v>
      </c>
      <c r="B31" s="362"/>
    </row>
    <row r="32" spans="1:2" ht="20.100000000000001" customHeight="1">
      <c r="A32" s="580" t="s">
        <v>331</v>
      </c>
      <c r="B32" s="555"/>
    </row>
    <row r="33" spans="1:2" ht="20.100000000000001" customHeight="1">
      <c r="A33" s="580" t="s">
        <v>332</v>
      </c>
      <c r="B33" s="555"/>
    </row>
    <row r="34" spans="1:2" ht="20.100000000000001" customHeight="1">
      <c r="A34" s="583" t="s">
        <v>333</v>
      </c>
      <c r="B34" s="362"/>
    </row>
    <row r="35" spans="1:2" ht="20.100000000000001" customHeight="1">
      <c r="A35" s="583" t="s">
        <v>334</v>
      </c>
      <c r="B35" s="584"/>
    </row>
    <row r="36" spans="1:2" ht="20.100000000000001" customHeight="1">
      <c r="A36" s="583" t="s">
        <v>335</v>
      </c>
      <c r="B36" s="362"/>
    </row>
    <row r="37" spans="1:2" ht="20.100000000000001" customHeight="1">
      <c r="A37" s="585" t="s">
        <v>336</v>
      </c>
      <c r="B37" s="586"/>
    </row>
    <row r="38" spans="1:2" ht="20.100000000000001" customHeight="1">
      <c r="A38" s="587" t="s">
        <v>323</v>
      </c>
      <c r="B38" s="588"/>
    </row>
    <row r="39" spans="1:2" ht="20.100000000000001" customHeight="1">
      <c r="A39" s="682" t="s">
        <v>337</v>
      </c>
      <c r="B39" s="682"/>
    </row>
  </sheetData>
  <mergeCells count="2">
    <mergeCell ref="A2:B2"/>
    <mergeCell ref="A39:B39"/>
  </mergeCells>
  <phoneticPr fontId="3" type="noConversion"/>
  <printOptions horizontalCentered="1"/>
  <pageMargins left="0.75" right="0.55000000000000004" top="0.63" bottom="0.51" header="0.51" footer="0.35"/>
  <pageSetup paperSize="9" scale="86" orientation="portrait" blackAndWhite="1" r:id="rId1"/>
  <headerFooter alignWithMargins="0">
    <evenFooter>&amp;L—&amp;P—</evenFooter>
  </headerFooter>
</worksheet>
</file>

<file path=xl/worksheets/sheet8.xml><?xml version="1.0" encoding="utf-8"?>
<worksheet xmlns="http://schemas.openxmlformats.org/spreadsheetml/2006/main" xmlns:r="http://schemas.openxmlformats.org/officeDocument/2006/relationships">
  <sheetPr>
    <pageSetUpPr fitToPage="1"/>
  </sheetPr>
  <dimension ref="A1:B201"/>
  <sheetViews>
    <sheetView view="pageBreakPreview" workbookViewId="0">
      <pane xSplit="1" ySplit="6" topLeftCell="B182" activePane="bottomRight" state="frozen"/>
      <selection pane="topRight"/>
      <selection pane="bottomLeft"/>
      <selection pane="bottomRight" activeCell="F183" sqref="F183"/>
    </sheetView>
  </sheetViews>
  <sheetFormatPr defaultRowHeight="14.25"/>
  <cols>
    <col min="1" max="1" width="42.375" style="537" customWidth="1"/>
    <col min="2" max="2" width="21.875" style="537" customWidth="1"/>
    <col min="3" max="225" width="9" style="537"/>
    <col min="226" max="226" width="34.5" style="537" customWidth="1"/>
    <col min="227" max="227" width="17" style="537" customWidth="1"/>
    <col min="228" max="228" width="16.5" style="537" customWidth="1"/>
    <col min="229" max="229" width="16.125" style="537" customWidth="1"/>
    <col min="230" max="230" width="18.25" style="537" customWidth="1"/>
    <col min="231" max="16384" width="9" style="537"/>
  </cols>
  <sheetData>
    <row r="1" spans="1:2">
      <c r="B1" s="562" t="s">
        <v>338</v>
      </c>
    </row>
    <row r="2" spans="1:2" ht="28.5" customHeight="1">
      <c r="A2" s="681" t="s">
        <v>339</v>
      </c>
      <c r="B2" s="681"/>
    </row>
    <row r="3" spans="1:2" ht="19.5" customHeight="1">
      <c r="A3" s="563"/>
      <c r="B3" s="564" t="s">
        <v>302</v>
      </c>
    </row>
    <row r="4" spans="1:2" ht="18" customHeight="1">
      <c r="A4" s="542" t="s">
        <v>303</v>
      </c>
      <c r="B4" s="565" t="s">
        <v>304</v>
      </c>
    </row>
    <row r="5" spans="1:2" ht="18" customHeight="1">
      <c r="A5" s="566" t="s">
        <v>340</v>
      </c>
      <c r="B5" s="567"/>
    </row>
    <row r="6" spans="1:2" ht="18" customHeight="1">
      <c r="A6" s="558" t="s">
        <v>341</v>
      </c>
      <c r="B6" s="362"/>
    </row>
    <row r="7" spans="1:2" ht="18" customHeight="1">
      <c r="A7" s="558" t="s">
        <v>342</v>
      </c>
      <c r="B7" s="362"/>
    </row>
    <row r="8" spans="1:2" ht="18" customHeight="1">
      <c r="A8" s="558" t="s">
        <v>343</v>
      </c>
      <c r="B8" s="362"/>
    </row>
    <row r="9" spans="1:2" ht="18" customHeight="1">
      <c r="A9" s="558" t="s">
        <v>344</v>
      </c>
      <c r="B9" s="362"/>
    </row>
    <row r="10" spans="1:2" ht="18" customHeight="1">
      <c r="A10" s="558" t="s">
        <v>345</v>
      </c>
      <c r="B10" s="362"/>
    </row>
    <row r="11" spans="1:2" ht="18" customHeight="1">
      <c r="A11" s="558" t="s">
        <v>346</v>
      </c>
      <c r="B11" s="362"/>
    </row>
    <row r="12" spans="1:2" ht="18" customHeight="1">
      <c r="A12" s="558" t="s">
        <v>347</v>
      </c>
      <c r="B12" s="362"/>
    </row>
    <row r="13" spans="1:2" ht="18" customHeight="1">
      <c r="A13" s="558" t="s">
        <v>348</v>
      </c>
      <c r="B13" s="362"/>
    </row>
    <row r="14" spans="1:2" ht="18" customHeight="1">
      <c r="A14" s="558" t="s">
        <v>349</v>
      </c>
      <c r="B14" s="362"/>
    </row>
    <row r="15" spans="1:2" ht="18" customHeight="1">
      <c r="A15" s="558" t="s">
        <v>350</v>
      </c>
      <c r="B15" s="362"/>
    </row>
    <row r="16" spans="1:2" ht="18" customHeight="1">
      <c r="A16" s="558" t="s">
        <v>351</v>
      </c>
      <c r="B16" s="362"/>
    </row>
    <row r="17" spans="1:2" ht="18" customHeight="1">
      <c r="A17" s="558" t="s">
        <v>352</v>
      </c>
      <c r="B17" s="362"/>
    </row>
    <row r="18" spans="1:2" ht="18" customHeight="1">
      <c r="A18" s="558" t="s">
        <v>353</v>
      </c>
      <c r="B18" s="362"/>
    </row>
    <row r="19" spans="1:2" ht="18" customHeight="1">
      <c r="A19" s="558" t="s">
        <v>354</v>
      </c>
      <c r="B19" s="362"/>
    </row>
    <row r="20" spans="1:2" ht="18" customHeight="1">
      <c r="A20" s="558" t="s">
        <v>355</v>
      </c>
      <c r="B20" s="362"/>
    </row>
    <row r="21" spans="1:2" ht="18" customHeight="1">
      <c r="A21" s="558" t="s">
        <v>356</v>
      </c>
      <c r="B21" s="362"/>
    </row>
    <row r="22" spans="1:2" ht="18" customHeight="1">
      <c r="A22" s="558" t="s">
        <v>357</v>
      </c>
      <c r="B22" s="362"/>
    </row>
    <row r="23" spans="1:2" ht="18" customHeight="1">
      <c r="A23" s="558" t="s">
        <v>358</v>
      </c>
      <c r="B23" s="362"/>
    </row>
    <row r="24" spans="1:2" ht="18" customHeight="1">
      <c r="A24" s="558" t="s">
        <v>359</v>
      </c>
      <c r="B24" s="362"/>
    </row>
    <row r="25" spans="1:2" ht="18" customHeight="1">
      <c r="A25" s="558" t="s">
        <v>360</v>
      </c>
      <c r="B25" s="362"/>
    </row>
    <row r="26" spans="1:2" ht="18" customHeight="1">
      <c r="A26" s="558" t="s">
        <v>361</v>
      </c>
      <c r="B26" s="362"/>
    </row>
    <row r="27" spans="1:2" ht="18" customHeight="1">
      <c r="A27" s="558" t="s">
        <v>362</v>
      </c>
      <c r="B27" s="362"/>
    </row>
    <row r="28" spans="1:2" ht="18" customHeight="1">
      <c r="A28" s="558" t="s">
        <v>363</v>
      </c>
      <c r="B28" s="362"/>
    </row>
    <row r="29" spans="1:2" ht="18" customHeight="1">
      <c r="A29" s="558" t="s">
        <v>364</v>
      </c>
      <c r="B29" s="362"/>
    </row>
    <row r="30" spans="1:2" ht="18" customHeight="1">
      <c r="A30" s="558" t="s">
        <v>365</v>
      </c>
      <c r="B30" s="362"/>
    </row>
    <row r="31" spans="1:2" ht="18" customHeight="1">
      <c r="A31" s="558" t="s">
        <v>366</v>
      </c>
      <c r="B31" s="362"/>
    </row>
    <row r="32" spans="1:2" ht="18" customHeight="1">
      <c r="A32" s="558" t="s">
        <v>367</v>
      </c>
      <c r="B32" s="362"/>
    </row>
    <row r="33" spans="1:2" ht="18" customHeight="1">
      <c r="A33" s="558" t="s">
        <v>368</v>
      </c>
      <c r="B33" s="362"/>
    </row>
    <row r="34" spans="1:2" ht="18" customHeight="1">
      <c r="A34" s="568" t="s">
        <v>369</v>
      </c>
      <c r="B34" s="362"/>
    </row>
    <row r="35" spans="1:2" ht="18" customHeight="1">
      <c r="A35" s="569" t="s">
        <v>370</v>
      </c>
      <c r="B35" s="362"/>
    </row>
    <row r="36" spans="1:2" ht="18" customHeight="1">
      <c r="A36" s="569" t="s">
        <v>371</v>
      </c>
      <c r="B36" s="362"/>
    </row>
    <row r="37" spans="1:2" ht="18" customHeight="1">
      <c r="A37" s="569" t="s">
        <v>372</v>
      </c>
      <c r="B37" s="362"/>
    </row>
    <row r="38" spans="1:2" ht="18" customHeight="1">
      <c r="A38" s="569" t="s">
        <v>373</v>
      </c>
      <c r="B38" s="362"/>
    </row>
    <row r="39" spans="1:2" ht="18" customHeight="1">
      <c r="A39" s="569" t="s">
        <v>374</v>
      </c>
      <c r="B39" s="362"/>
    </row>
    <row r="40" spans="1:2" ht="18" customHeight="1">
      <c r="A40" s="569" t="s">
        <v>375</v>
      </c>
      <c r="B40" s="362"/>
    </row>
    <row r="41" spans="1:2" ht="18" customHeight="1">
      <c r="A41" s="569" t="s">
        <v>376</v>
      </c>
      <c r="B41" s="362"/>
    </row>
    <row r="42" spans="1:2" ht="18" customHeight="1">
      <c r="A42" s="569" t="s">
        <v>377</v>
      </c>
      <c r="B42" s="362"/>
    </row>
    <row r="43" spans="1:2" ht="18" customHeight="1">
      <c r="A43" s="569" t="s">
        <v>378</v>
      </c>
      <c r="B43" s="362"/>
    </row>
    <row r="44" spans="1:2" ht="18" customHeight="1">
      <c r="A44" s="568" t="s">
        <v>379</v>
      </c>
      <c r="B44" s="362"/>
    </row>
    <row r="45" spans="1:2" ht="18" customHeight="1">
      <c r="A45" s="569" t="s">
        <v>380</v>
      </c>
      <c r="B45" s="362"/>
    </row>
    <row r="46" spans="1:2" ht="18" customHeight="1">
      <c r="A46" s="569" t="s">
        <v>381</v>
      </c>
      <c r="B46" s="362"/>
    </row>
    <row r="47" spans="1:2" ht="18" customHeight="1">
      <c r="A47" s="569" t="s">
        <v>382</v>
      </c>
      <c r="B47" s="362"/>
    </row>
    <row r="48" spans="1:2" ht="18" customHeight="1">
      <c r="A48" s="569" t="s">
        <v>383</v>
      </c>
      <c r="B48" s="362"/>
    </row>
    <row r="49" spans="1:2" ht="18" customHeight="1">
      <c r="A49" s="569" t="s">
        <v>384</v>
      </c>
      <c r="B49" s="362"/>
    </row>
    <row r="50" spans="1:2" ht="18" customHeight="1">
      <c r="A50" s="569" t="s">
        <v>385</v>
      </c>
      <c r="B50" s="362"/>
    </row>
    <row r="51" spans="1:2" ht="18" customHeight="1">
      <c r="A51" s="569" t="s">
        <v>386</v>
      </c>
      <c r="B51" s="362"/>
    </row>
    <row r="52" spans="1:2" ht="18" customHeight="1">
      <c r="A52" s="569" t="s">
        <v>387</v>
      </c>
      <c r="B52" s="362"/>
    </row>
    <row r="53" spans="1:2" ht="18" customHeight="1">
      <c r="A53" s="569" t="s">
        <v>388</v>
      </c>
      <c r="B53" s="362"/>
    </row>
    <row r="54" spans="1:2" ht="18" customHeight="1">
      <c r="A54" s="569" t="s">
        <v>389</v>
      </c>
      <c r="B54" s="362"/>
    </row>
    <row r="55" spans="1:2" ht="18" customHeight="1">
      <c r="A55" s="568" t="s">
        <v>390</v>
      </c>
      <c r="B55" s="362"/>
    </row>
    <row r="56" spans="1:2" ht="18" customHeight="1">
      <c r="A56" s="569" t="s">
        <v>391</v>
      </c>
      <c r="B56" s="362"/>
    </row>
    <row r="57" spans="1:2" ht="18" customHeight="1">
      <c r="A57" s="569" t="s">
        <v>392</v>
      </c>
      <c r="B57" s="362"/>
    </row>
    <row r="58" spans="1:2" ht="18" customHeight="1">
      <c r="A58" s="569" t="s">
        <v>393</v>
      </c>
      <c r="B58" s="362"/>
    </row>
    <row r="59" spans="1:2" ht="18" customHeight="1">
      <c r="A59" s="569" t="s">
        <v>394</v>
      </c>
      <c r="B59" s="362"/>
    </row>
    <row r="60" spans="1:2" ht="18" customHeight="1">
      <c r="A60" s="569" t="s">
        <v>395</v>
      </c>
      <c r="B60" s="362"/>
    </row>
    <row r="61" spans="1:2" ht="18" customHeight="1">
      <c r="A61" s="569" t="s">
        <v>396</v>
      </c>
      <c r="B61" s="362"/>
    </row>
    <row r="62" spans="1:2" ht="18" customHeight="1">
      <c r="A62" s="569" t="s">
        <v>397</v>
      </c>
      <c r="B62" s="362"/>
    </row>
    <row r="63" spans="1:2" ht="18" customHeight="1">
      <c r="A63" s="569" t="s">
        <v>398</v>
      </c>
      <c r="B63" s="362"/>
    </row>
    <row r="64" spans="1:2" ht="18" customHeight="1">
      <c r="A64" s="569" t="s">
        <v>399</v>
      </c>
      <c r="B64" s="362"/>
    </row>
    <row r="65" spans="1:2" ht="18" customHeight="1">
      <c r="A65" s="569" t="s">
        <v>400</v>
      </c>
      <c r="B65" s="362"/>
    </row>
    <row r="66" spans="1:2" ht="18" customHeight="1">
      <c r="A66" s="568" t="s">
        <v>401</v>
      </c>
      <c r="B66" s="362"/>
    </row>
    <row r="67" spans="1:2" ht="18" customHeight="1">
      <c r="A67" s="569" t="s">
        <v>402</v>
      </c>
      <c r="B67" s="362"/>
    </row>
    <row r="68" spans="1:2" ht="18" customHeight="1">
      <c r="A68" s="569" t="s">
        <v>403</v>
      </c>
      <c r="B68" s="362"/>
    </row>
    <row r="69" spans="1:2" ht="18" customHeight="1">
      <c r="A69" s="569" t="s">
        <v>404</v>
      </c>
      <c r="B69" s="362"/>
    </row>
    <row r="70" spans="1:2" ht="18" customHeight="1">
      <c r="A70" s="569" t="s">
        <v>405</v>
      </c>
      <c r="B70" s="362"/>
    </row>
    <row r="71" spans="1:2" ht="18" customHeight="1">
      <c r="A71" s="569" t="s">
        <v>406</v>
      </c>
      <c r="B71" s="362"/>
    </row>
    <row r="72" spans="1:2" ht="18" customHeight="1">
      <c r="A72" s="568" t="s">
        <v>407</v>
      </c>
      <c r="B72" s="362"/>
    </row>
    <row r="73" spans="1:2" ht="18" customHeight="1">
      <c r="A73" s="569" t="s">
        <v>408</v>
      </c>
      <c r="B73" s="362"/>
    </row>
    <row r="74" spans="1:2" ht="18" customHeight="1">
      <c r="A74" s="569" t="s">
        <v>409</v>
      </c>
      <c r="B74" s="362"/>
    </row>
    <row r="75" spans="1:2" ht="18" customHeight="1">
      <c r="A75" s="569" t="s">
        <v>410</v>
      </c>
      <c r="B75" s="362"/>
    </row>
    <row r="76" spans="1:2" ht="18" customHeight="1">
      <c r="A76" s="569" t="s">
        <v>411</v>
      </c>
      <c r="B76" s="362"/>
    </row>
    <row r="77" spans="1:2" ht="18" customHeight="1">
      <c r="A77" s="569" t="s">
        <v>412</v>
      </c>
      <c r="B77" s="362"/>
    </row>
    <row r="78" spans="1:2" ht="18" customHeight="1">
      <c r="A78" s="569" t="s">
        <v>413</v>
      </c>
      <c r="B78" s="362"/>
    </row>
    <row r="79" spans="1:2" ht="18" customHeight="1">
      <c r="A79" s="569" t="s">
        <v>414</v>
      </c>
      <c r="B79" s="362"/>
    </row>
    <row r="80" spans="1:2" ht="18" customHeight="1">
      <c r="A80" s="569" t="s">
        <v>415</v>
      </c>
      <c r="B80" s="362"/>
    </row>
    <row r="81" spans="1:2" ht="18" customHeight="1">
      <c r="A81" s="569" t="s">
        <v>416</v>
      </c>
      <c r="B81" s="362"/>
    </row>
    <row r="82" spans="1:2" ht="18" customHeight="1">
      <c r="A82" s="569" t="s">
        <v>417</v>
      </c>
      <c r="B82" s="362"/>
    </row>
    <row r="83" spans="1:2" ht="18" customHeight="1">
      <c r="A83" s="569" t="s">
        <v>418</v>
      </c>
      <c r="B83" s="362"/>
    </row>
    <row r="84" spans="1:2" ht="18" customHeight="1">
      <c r="A84" s="569" t="s">
        <v>419</v>
      </c>
      <c r="B84" s="362"/>
    </row>
    <row r="85" spans="1:2" ht="18" customHeight="1">
      <c r="A85" s="569" t="s">
        <v>420</v>
      </c>
      <c r="B85" s="362"/>
    </row>
    <row r="86" spans="1:2" ht="18" customHeight="1">
      <c r="A86" s="569" t="s">
        <v>421</v>
      </c>
      <c r="B86" s="362"/>
    </row>
    <row r="87" spans="1:2" ht="18" customHeight="1">
      <c r="A87" s="569" t="s">
        <v>422</v>
      </c>
      <c r="B87" s="362"/>
    </row>
    <row r="88" spans="1:2" ht="18" customHeight="1">
      <c r="A88" s="569" t="s">
        <v>423</v>
      </c>
      <c r="B88" s="362"/>
    </row>
    <row r="89" spans="1:2" ht="18" customHeight="1">
      <c r="A89" s="569" t="s">
        <v>424</v>
      </c>
      <c r="B89" s="362"/>
    </row>
    <row r="90" spans="1:2" ht="18" customHeight="1">
      <c r="A90" s="569" t="s">
        <v>425</v>
      </c>
      <c r="B90" s="362"/>
    </row>
    <row r="91" spans="1:2" ht="18" customHeight="1">
      <c r="A91" s="569" t="s">
        <v>426</v>
      </c>
      <c r="B91" s="362"/>
    </row>
    <row r="92" spans="1:2" ht="18" customHeight="1">
      <c r="A92" s="569" t="s">
        <v>427</v>
      </c>
      <c r="B92" s="362"/>
    </row>
    <row r="93" spans="1:2" ht="18" customHeight="1">
      <c r="A93" s="568" t="s">
        <v>428</v>
      </c>
      <c r="B93" s="362"/>
    </row>
    <row r="94" spans="1:2" ht="18" customHeight="1">
      <c r="A94" s="569" t="s">
        <v>429</v>
      </c>
      <c r="B94" s="362"/>
    </row>
    <row r="95" spans="1:2" ht="18" customHeight="1">
      <c r="A95" s="569" t="s">
        <v>430</v>
      </c>
      <c r="B95" s="362"/>
    </row>
    <row r="96" spans="1:2" ht="18" customHeight="1">
      <c r="A96" s="569" t="s">
        <v>431</v>
      </c>
      <c r="B96" s="362"/>
    </row>
    <row r="97" spans="1:2" ht="18" customHeight="1">
      <c r="A97" s="569" t="s">
        <v>432</v>
      </c>
      <c r="B97" s="362"/>
    </row>
    <row r="98" spans="1:2" ht="18" customHeight="1">
      <c r="A98" s="569" t="s">
        <v>433</v>
      </c>
      <c r="B98" s="362"/>
    </row>
    <row r="99" spans="1:2" ht="18" customHeight="1">
      <c r="A99" s="569" t="s">
        <v>434</v>
      </c>
      <c r="B99" s="362"/>
    </row>
    <row r="100" spans="1:2" ht="18" customHeight="1">
      <c r="A100" s="569" t="s">
        <v>435</v>
      </c>
      <c r="B100" s="362"/>
    </row>
    <row r="101" spans="1:2" ht="18" customHeight="1">
      <c r="A101" s="569" t="s">
        <v>436</v>
      </c>
      <c r="B101" s="362"/>
    </row>
    <row r="102" spans="1:2" ht="18" customHeight="1">
      <c r="A102" s="569" t="s">
        <v>437</v>
      </c>
      <c r="B102" s="362"/>
    </row>
    <row r="103" spans="1:2" ht="18" customHeight="1">
      <c r="A103" s="569" t="s">
        <v>438</v>
      </c>
      <c r="B103" s="362"/>
    </row>
    <row r="104" spans="1:2" ht="18" customHeight="1">
      <c r="A104" s="569" t="s">
        <v>439</v>
      </c>
      <c r="B104" s="362"/>
    </row>
    <row r="105" spans="1:2" ht="18" customHeight="1">
      <c r="A105" s="569" t="s">
        <v>440</v>
      </c>
      <c r="B105" s="362"/>
    </row>
    <row r="106" spans="1:2" ht="18" customHeight="1">
      <c r="A106" s="569" t="s">
        <v>441</v>
      </c>
      <c r="B106" s="362"/>
    </row>
    <row r="107" spans="1:2" ht="18" customHeight="1">
      <c r="A107" s="569" t="s">
        <v>442</v>
      </c>
      <c r="B107" s="362"/>
    </row>
    <row r="108" spans="1:2" ht="18" customHeight="1">
      <c r="A108" s="569" t="s">
        <v>443</v>
      </c>
      <c r="B108" s="362"/>
    </row>
    <row r="109" spans="1:2" ht="18" customHeight="1">
      <c r="A109" s="569" t="s">
        <v>444</v>
      </c>
      <c r="B109" s="362"/>
    </row>
    <row r="110" spans="1:2" ht="18" customHeight="1">
      <c r="A110" s="569" t="s">
        <v>445</v>
      </c>
      <c r="B110" s="362"/>
    </row>
    <row r="111" spans="1:2" ht="18" customHeight="1">
      <c r="A111" s="569" t="s">
        <v>446</v>
      </c>
      <c r="B111" s="362"/>
    </row>
    <row r="112" spans="1:2" ht="18" customHeight="1">
      <c r="A112" s="569" t="s">
        <v>447</v>
      </c>
      <c r="B112" s="362"/>
    </row>
    <row r="113" spans="1:2" ht="18" customHeight="1">
      <c r="A113" s="569" t="s">
        <v>448</v>
      </c>
      <c r="B113" s="362"/>
    </row>
    <row r="114" spans="1:2" ht="18" customHeight="1">
      <c r="A114" s="569" t="s">
        <v>449</v>
      </c>
      <c r="B114" s="362"/>
    </row>
    <row r="115" spans="1:2" ht="18" customHeight="1">
      <c r="A115" s="569" t="s">
        <v>450</v>
      </c>
      <c r="B115" s="362"/>
    </row>
    <row r="116" spans="1:2" ht="18" customHeight="1">
      <c r="A116" s="569" t="s">
        <v>451</v>
      </c>
      <c r="B116" s="362"/>
    </row>
    <row r="117" spans="1:2" ht="18" customHeight="1">
      <c r="A117" s="569" t="s">
        <v>452</v>
      </c>
      <c r="B117" s="362"/>
    </row>
    <row r="118" spans="1:2" ht="18" customHeight="1">
      <c r="A118" s="569" t="s">
        <v>453</v>
      </c>
      <c r="B118" s="362"/>
    </row>
    <row r="119" spans="1:2" ht="18" customHeight="1">
      <c r="A119" s="568" t="s">
        <v>454</v>
      </c>
      <c r="B119" s="362"/>
    </row>
    <row r="120" spans="1:2" ht="18" customHeight="1">
      <c r="A120" s="569" t="s">
        <v>455</v>
      </c>
      <c r="B120" s="362"/>
    </row>
    <row r="121" spans="1:2" ht="18" customHeight="1">
      <c r="A121" s="569" t="s">
        <v>456</v>
      </c>
      <c r="B121" s="362"/>
    </row>
    <row r="122" spans="1:2" ht="18" customHeight="1">
      <c r="A122" s="569" t="s">
        <v>457</v>
      </c>
      <c r="B122" s="362"/>
    </row>
    <row r="123" spans="1:2" ht="18" customHeight="1">
      <c r="A123" s="569" t="s">
        <v>458</v>
      </c>
      <c r="B123" s="362"/>
    </row>
    <row r="124" spans="1:2" ht="18" customHeight="1">
      <c r="A124" s="569" t="s">
        <v>459</v>
      </c>
      <c r="B124" s="362"/>
    </row>
    <row r="125" spans="1:2" ht="18" customHeight="1">
      <c r="A125" s="569" t="s">
        <v>460</v>
      </c>
      <c r="B125" s="362"/>
    </row>
    <row r="126" spans="1:2" ht="18" customHeight="1">
      <c r="A126" s="568" t="s">
        <v>461</v>
      </c>
      <c r="B126" s="362"/>
    </row>
    <row r="127" spans="1:2" ht="18" customHeight="1">
      <c r="A127" s="569" t="s">
        <v>462</v>
      </c>
      <c r="B127" s="362"/>
    </row>
    <row r="128" spans="1:2" ht="18" customHeight="1">
      <c r="A128" s="569" t="s">
        <v>463</v>
      </c>
      <c r="B128" s="362"/>
    </row>
    <row r="129" spans="1:2" ht="18" customHeight="1">
      <c r="A129" s="569" t="s">
        <v>464</v>
      </c>
      <c r="B129" s="362"/>
    </row>
    <row r="130" spans="1:2" ht="18" customHeight="1">
      <c r="A130" s="569" t="s">
        <v>465</v>
      </c>
      <c r="B130" s="362"/>
    </row>
    <row r="131" spans="1:2" ht="18" customHeight="1">
      <c r="A131" s="569" t="s">
        <v>466</v>
      </c>
      <c r="B131" s="362"/>
    </row>
    <row r="132" spans="1:2" ht="18" customHeight="1">
      <c r="A132" s="569" t="s">
        <v>467</v>
      </c>
      <c r="B132" s="362"/>
    </row>
    <row r="133" spans="1:2" ht="18" customHeight="1">
      <c r="A133" s="569" t="s">
        <v>468</v>
      </c>
      <c r="B133" s="362"/>
    </row>
    <row r="134" spans="1:2" ht="18" customHeight="1">
      <c r="A134" s="569" t="s">
        <v>469</v>
      </c>
      <c r="B134" s="362"/>
    </row>
    <row r="135" spans="1:2" ht="18" customHeight="1">
      <c r="A135" s="569" t="s">
        <v>470</v>
      </c>
      <c r="B135" s="362"/>
    </row>
    <row r="136" spans="1:2" ht="18" customHeight="1">
      <c r="A136" s="568" t="s">
        <v>471</v>
      </c>
      <c r="B136" s="362"/>
    </row>
    <row r="137" spans="1:2" ht="18" customHeight="1">
      <c r="A137" s="569" t="s">
        <v>472</v>
      </c>
      <c r="B137" s="362"/>
    </row>
    <row r="138" spans="1:2" ht="18" customHeight="1">
      <c r="A138" s="569" t="s">
        <v>473</v>
      </c>
      <c r="B138" s="362"/>
    </row>
    <row r="139" spans="1:2" ht="18" customHeight="1">
      <c r="A139" s="569" t="s">
        <v>474</v>
      </c>
      <c r="B139" s="362"/>
    </row>
    <row r="140" spans="1:2" ht="18" customHeight="1">
      <c r="A140" s="569" t="s">
        <v>475</v>
      </c>
      <c r="B140" s="362"/>
    </row>
    <row r="141" spans="1:2" ht="18" customHeight="1">
      <c r="A141" s="569" t="s">
        <v>476</v>
      </c>
      <c r="B141" s="362"/>
    </row>
    <row r="142" spans="1:2" ht="18" customHeight="1">
      <c r="A142" s="569" t="s">
        <v>477</v>
      </c>
      <c r="B142" s="362"/>
    </row>
    <row r="143" spans="1:2" ht="18" customHeight="1">
      <c r="A143" s="569" t="s">
        <v>478</v>
      </c>
      <c r="B143" s="362"/>
    </row>
    <row r="144" spans="1:2" ht="18" customHeight="1">
      <c r="A144" s="568" t="s">
        <v>479</v>
      </c>
      <c r="B144" s="362"/>
    </row>
    <row r="145" spans="1:2" ht="18" customHeight="1">
      <c r="A145" s="569" t="s">
        <v>480</v>
      </c>
      <c r="B145" s="362"/>
    </row>
    <row r="146" spans="1:2" ht="18" customHeight="1">
      <c r="A146" s="569" t="s">
        <v>481</v>
      </c>
      <c r="B146" s="362"/>
    </row>
    <row r="147" spans="1:2" ht="18" customHeight="1">
      <c r="A147" s="569" t="s">
        <v>482</v>
      </c>
      <c r="B147" s="362"/>
    </row>
    <row r="148" spans="1:2" ht="18" customHeight="1">
      <c r="A148" s="569" t="s">
        <v>483</v>
      </c>
      <c r="B148" s="362"/>
    </row>
    <row r="149" spans="1:2" ht="18" customHeight="1">
      <c r="A149" s="569" t="s">
        <v>484</v>
      </c>
      <c r="B149" s="362"/>
    </row>
    <row r="150" spans="1:2" ht="18" customHeight="1">
      <c r="A150" s="569" t="s">
        <v>485</v>
      </c>
      <c r="B150" s="362"/>
    </row>
    <row r="151" spans="1:2" ht="18" customHeight="1">
      <c r="A151" s="569" t="s">
        <v>486</v>
      </c>
      <c r="B151" s="362"/>
    </row>
    <row r="152" spans="1:2" ht="18" customHeight="1">
      <c r="A152" s="569" t="s">
        <v>487</v>
      </c>
      <c r="B152" s="362"/>
    </row>
    <row r="153" spans="1:2" ht="18" customHeight="1">
      <c r="A153" s="568" t="s">
        <v>488</v>
      </c>
      <c r="B153" s="362"/>
    </row>
    <row r="154" spans="1:2" ht="18" customHeight="1">
      <c r="A154" s="569" t="s">
        <v>489</v>
      </c>
      <c r="B154" s="362"/>
    </row>
    <row r="155" spans="1:2" ht="18" customHeight="1">
      <c r="A155" s="569" t="s">
        <v>490</v>
      </c>
      <c r="B155" s="362"/>
    </row>
    <row r="156" spans="1:2" ht="18" customHeight="1">
      <c r="A156" s="569" t="s">
        <v>491</v>
      </c>
      <c r="B156" s="362"/>
    </row>
    <row r="157" spans="1:2" ht="18" customHeight="1">
      <c r="A157" s="569" t="s">
        <v>492</v>
      </c>
      <c r="B157" s="362"/>
    </row>
    <row r="158" spans="1:2" ht="18" customHeight="1">
      <c r="A158" s="568" t="s">
        <v>493</v>
      </c>
      <c r="B158" s="362"/>
    </row>
    <row r="159" spans="1:2" ht="18" customHeight="1">
      <c r="A159" s="569" t="s">
        <v>494</v>
      </c>
      <c r="B159" s="362"/>
    </row>
    <row r="160" spans="1:2" ht="18" customHeight="1">
      <c r="A160" s="569" t="s">
        <v>495</v>
      </c>
      <c r="B160" s="362"/>
    </row>
    <row r="161" spans="1:2" ht="18" customHeight="1">
      <c r="A161" s="569" t="s">
        <v>496</v>
      </c>
      <c r="B161" s="362"/>
    </row>
    <row r="162" spans="1:2" ht="18" customHeight="1">
      <c r="A162" s="569" t="s">
        <v>497</v>
      </c>
      <c r="B162" s="362"/>
    </row>
    <row r="163" spans="1:2" ht="18" customHeight="1">
      <c r="A163" s="568" t="s">
        <v>498</v>
      </c>
      <c r="B163" s="362"/>
    </row>
    <row r="164" spans="1:2" ht="18" customHeight="1">
      <c r="A164" s="569" t="s">
        <v>499</v>
      </c>
      <c r="B164" s="362"/>
    </row>
    <row r="165" spans="1:2" ht="18" customHeight="1">
      <c r="A165" s="569" t="s">
        <v>500</v>
      </c>
      <c r="B165" s="362"/>
    </row>
    <row r="166" spans="1:2" ht="18" customHeight="1">
      <c r="A166" s="569" t="s">
        <v>501</v>
      </c>
      <c r="B166" s="362"/>
    </row>
    <row r="167" spans="1:2" ht="18" customHeight="1">
      <c r="A167" s="569" t="s">
        <v>463</v>
      </c>
      <c r="B167" s="362"/>
    </row>
    <row r="168" spans="1:2" ht="18" customHeight="1">
      <c r="A168" s="568" t="s">
        <v>502</v>
      </c>
      <c r="B168" s="362"/>
    </row>
    <row r="169" spans="1:2" ht="18" customHeight="1">
      <c r="A169" s="569" t="s">
        <v>503</v>
      </c>
      <c r="B169" s="362"/>
    </row>
    <row r="170" spans="1:2" ht="18" customHeight="1">
      <c r="A170" s="569" t="s">
        <v>504</v>
      </c>
      <c r="B170" s="362"/>
    </row>
    <row r="171" spans="1:2" ht="18" customHeight="1">
      <c r="A171" s="569" t="s">
        <v>505</v>
      </c>
      <c r="B171" s="362"/>
    </row>
    <row r="172" spans="1:2" ht="18" customHeight="1">
      <c r="A172" s="569" t="s">
        <v>506</v>
      </c>
      <c r="B172" s="362"/>
    </row>
    <row r="173" spans="1:2" ht="18" customHeight="1">
      <c r="A173" s="569" t="s">
        <v>507</v>
      </c>
      <c r="B173" s="362"/>
    </row>
    <row r="174" spans="1:2" ht="18" customHeight="1">
      <c r="A174" s="569" t="s">
        <v>508</v>
      </c>
      <c r="B174" s="362"/>
    </row>
    <row r="175" spans="1:2" ht="18" customHeight="1">
      <c r="A175" s="568" t="s">
        <v>509</v>
      </c>
      <c r="B175" s="362"/>
    </row>
    <row r="176" spans="1:2" ht="18" customHeight="1">
      <c r="A176" s="569" t="s">
        <v>510</v>
      </c>
      <c r="B176" s="362"/>
    </row>
    <row r="177" spans="1:2" ht="18" customHeight="1">
      <c r="A177" s="569" t="s">
        <v>511</v>
      </c>
      <c r="B177" s="362"/>
    </row>
    <row r="178" spans="1:2" ht="18" customHeight="1">
      <c r="A178" s="569" t="s">
        <v>512</v>
      </c>
      <c r="B178" s="362"/>
    </row>
    <row r="179" spans="1:2" ht="18" customHeight="1">
      <c r="A179" s="568" t="s">
        <v>513</v>
      </c>
      <c r="B179" s="362"/>
    </row>
    <row r="180" spans="1:2" ht="18" customHeight="1">
      <c r="A180" s="569" t="s">
        <v>514</v>
      </c>
      <c r="B180" s="362"/>
    </row>
    <row r="181" spans="1:2" ht="18" customHeight="1">
      <c r="A181" s="569" t="s">
        <v>515</v>
      </c>
      <c r="B181" s="362"/>
    </row>
    <row r="182" spans="1:2" ht="18" customHeight="1">
      <c r="A182" s="569" t="s">
        <v>516</v>
      </c>
      <c r="B182" s="362"/>
    </row>
    <row r="183" spans="1:2" ht="18" customHeight="1">
      <c r="A183" s="569" t="s">
        <v>517</v>
      </c>
      <c r="B183" s="362"/>
    </row>
    <row r="184" spans="1:2" ht="18" customHeight="1">
      <c r="A184" s="569" t="s">
        <v>518</v>
      </c>
      <c r="B184" s="362"/>
    </row>
    <row r="185" spans="1:2" ht="18" customHeight="1">
      <c r="A185" s="568" t="s">
        <v>519</v>
      </c>
      <c r="B185" s="362"/>
    </row>
    <row r="186" spans="1:2" ht="18" customHeight="1">
      <c r="A186" s="569" t="s">
        <v>520</v>
      </c>
      <c r="B186" s="362"/>
    </row>
    <row r="187" spans="1:2" ht="18" customHeight="1">
      <c r="A187" s="569" t="s">
        <v>521</v>
      </c>
      <c r="B187" s="362"/>
    </row>
    <row r="188" spans="1:2" ht="18" customHeight="1">
      <c r="A188" s="568" t="s">
        <v>502</v>
      </c>
      <c r="B188" s="362"/>
    </row>
    <row r="189" spans="1:2" ht="18" customHeight="1">
      <c r="A189" s="569" t="s">
        <v>522</v>
      </c>
      <c r="B189" s="362"/>
    </row>
    <row r="190" spans="1:2" ht="18" customHeight="1">
      <c r="A190" s="568" t="s">
        <v>523</v>
      </c>
      <c r="B190" s="362"/>
    </row>
    <row r="191" spans="1:2" ht="18" customHeight="1">
      <c r="A191" s="568" t="s">
        <v>524</v>
      </c>
      <c r="B191" s="362"/>
    </row>
    <row r="192" spans="1:2" ht="18" customHeight="1">
      <c r="A192" s="569" t="s">
        <v>525</v>
      </c>
      <c r="B192" s="362"/>
    </row>
    <row r="193" spans="1:2" ht="18" customHeight="1">
      <c r="A193" s="570" t="s">
        <v>526</v>
      </c>
      <c r="B193" s="362"/>
    </row>
    <row r="194" spans="1:2" ht="18" customHeight="1">
      <c r="A194" s="570" t="s">
        <v>524</v>
      </c>
      <c r="B194" s="362"/>
    </row>
    <row r="195" spans="1:2" ht="18" customHeight="1">
      <c r="A195" s="571" t="s">
        <v>527</v>
      </c>
      <c r="B195" s="362"/>
    </row>
    <row r="196" spans="1:2" ht="18" customHeight="1">
      <c r="A196" s="570" t="s">
        <v>528</v>
      </c>
      <c r="B196" s="362"/>
    </row>
    <row r="197" spans="1:2" ht="18" customHeight="1">
      <c r="A197" s="570" t="s">
        <v>529</v>
      </c>
      <c r="B197" s="362"/>
    </row>
    <row r="198" spans="1:2" ht="18" customHeight="1">
      <c r="A198" s="570" t="s">
        <v>524</v>
      </c>
      <c r="B198" s="362"/>
    </row>
    <row r="199" spans="1:2" ht="18" customHeight="1">
      <c r="A199" s="566" t="s">
        <v>530</v>
      </c>
      <c r="B199" s="362"/>
    </row>
    <row r="200" spans="1:2" ht="18" customHeight="1">
      <c r="A200" s="559" t="s">
        <v>323</v>
      </c>
      <c r="B200" s="572"/>
    </row>
    <row r="201" spans="1:2" ht="18" customHeight="1">
      <c r="A201" s="573" t="s">
        <v>337</v>
      </c>
      <c r="B201" s="573"/>
    </row>
  </sheetData>
  <mergeCells count="1">
    <mergeCell ref="A2:B2"/>
  </mergeCells>
  <phoneticPr fontId="3" type="noConversion"/>
  <printOptions horizontalCentered="1"/>
  <pageMargins left="0.75" right="0.55000000000000004" top="0.79" bottom="0.98" header="0.51" footer="0.51"/>
  <pageSetup paperSize="9" firstPageNumber="12" fitToHeight="0" orientation="portrait" blackAndWhite="1" useFirstPageNumber="1" r:id="rId1"/>
  <headerFooter alignWithMargins="0">
    <evenFooter>&amp;L—&amp;P—</evenFooter>
  </headerFooter>
</worksheet>
</file>

<file path=xl/worksheets/sheet9.xml><?xml version="1.0" encoding="utf-8"?>
<worksheet xmlns="http://schemas.openxmlformats.org/spreadsheetml/2006/main" xmlns:r="http://schemas.openxmlformats.org/officeDocument/2006/relationships">
  <sheetPr>
    <pageSetUpPr fitToPage="1"/>
  </sheetPr>
  <dimension ref="A1:B36"/>
  <sheetViews>
    <sheetView showGridLines="0" showZeros="0" view="pageBreakPreview" workbookViewId="0">
      <selection activeCell="D15" sqref="D15"/>
    </sheetView>
  </sheetViews>
  <sheetFormatPr defaultRowHeight="14.25"/>
  <cols>
    <col min="1" max="1" width="43.75" style="537" customWidth="1"/>
    <col min="2" max="2" width="17.125" style="538" customWidth="1"/>
    <col min="3" max="3" width="12.625" style="537" bestFit="1" customWidth="1"/>
    <col min="4" max="4" width="9" style="537"/>
    <col min="5" max="6" width="8.625" style="537" customWidth="1"/>
    <col min="7" max="235" width="9" style="537"/>
    <col min="236" max="236" width="43.75" style="537" customWidth="1"/>
    <col min="237" max="239" width="13.75" style="537" customWidth="1"/>
    <col min="240" max="240" width="12.75" style="537" customWidth="1"/>
    <col min="241" max="16384" width="9" style="537"/>
  </cols>
  <sheetData>
    <row r="1" spans="1:2">
      <c r="B1" s="539" t="s">
        <v>531</v>
      </c>
    </row>
    <row r="2" spans="1:2" ht="26.1" customHeight="1">
      <c r="A2" s="683" t="s">
        <v>3207</v>
      </c>
      <c r="B2" s="684"/>
    </row>
    <row r="3" spans="1:2" ht="17.25" customHeight="1">
      <c r="A3" s="540"/>
      <c r="B3" s="541" t="s">
        <v>302</v>
      </c>
    </row>
    <row r="4" spans="1:2" ht="18" customHeight="1">
      <c r="A4" s="542" t="s">
        <v>303</v>
      </c>
      <c r="B4" s="543" t="s">
        <v>532</v>
      </c>
    </row>
    <row r="5" spans="1:2" ht="18" customHeight="1">
      <c r="A5" s="544" t="s">
        <v>533</v>
      </c>
      <c r="B5" s="545">
        <f>SUM(B6,B24,B35)</f>
        <v>310857</v>
      </c>
    </row>
    <row r="6" spans="1:2" ht="18" customHeight="1">
      <c r="A6" s="546" t="s">
        <v>305</v>
      </c>
      <c r="B6" s="547">
        <v>107533</v>
      </c>
    </row>
    <row r="7" spans="1:2" ht="18" customHeight="1">
      <c r="A7" s="548" t="s">
        <v>306</v>
      </c>
      <c r="B7" s="549">
        <v>76021</v>
      </c>
    </row>
    <row r="8" spans="1:2" ht="18" customHeight="1">
      <c r="A8" s="550" t="s">
        <v>534</v>
      </c>
      <c r="B8" s="551"/>
    </row>
    <row r="9" spans="1:2" ht="18" customHeight="1">
      <c r="A9" s="550" t="s">
        <v>535</v>
      </c>
      <c r="B9" s="551"/>
    </row>
    <row r="10" spans="1:2" ht="18" customHeight="1">
      <c r="A10" s="550" t="s">
        <v>536</v>
      </c>
      <c r="B10" s="551"/>
    </row>
    <row r="11" spans="1:2" ht="18" customHeight="1">
      <c r="A11" s="550" t="s">
        <v>537</v>
      </c>
      <c r="B11" s="551"/>
    </row>
    <row r="12" spans="1:2" ht="18" customHeight="1">
      <c r="A12" s="550" t="s">
        <v>538</v>
      </c>
      <c r="B12" s="551"/>
    </row>
    <row r="13" spans="1:2" ht="18" customHeight="1">
      <c r="A13" s="548" t="s">
        <v>324</v>
      </c>
      <c r="B13" s="549">
        <v>31512</v>
      </c>
    </row>
    <row r="14" spans="1:2" ht="18" customHeight="1">
      <c r="A14" s="550" t="s">
        <v>539</v>
      </c>
      <c r="B14" s="551"/>
    </row>
    <row r="15" spans="1:2" ht="18" customHeight="1">
      <c r="A15" s="552" t="s">
        <v>540</v>
      </c>
      <c r="B15" s="553"/>
    </row>
    <row r="16" spans="1:2" ht="18" customHeight="1">
      <c r="A16" s="550" t="s">
        <v>541</v>
      </c>
      <c r="B16" s="551"/>
    </row>
    <row r="17" spans="1:2" ht="18" customHeight="1">
      <c r="A17" s="554" t="s">
        <v>542</v>
      </c>
      <c r="B17" s="551"/>
    </row>
    <row r="18" spans="1:2" ht="18" customHeight="1">
      <c r="A18" s="550" t="s">
        <v>543</v>
      </c>
      <c r="B18" s="551"/>
    </row>
    <row r="19" spans="1:2" ht="18" customHeight="1">
      <c r="A19" s="550" t="s">
        <v>544</v>
      </c>
      <c r="B19" s="551"/>
    </row>
    <row r="20" spans="1:2" ht="18" customHeight="1">
      <c r="A20" s="550" t="s">
        <v>545</v>
      </c>
      <c r="B20" s="551"/>
    </row>
    <row r="21" spans="1:2" ht="18" customHeight="1">
      <c r="A21" s="552" t="s">
        <v>540</v>
      </c>
      <c r="B21" s="553"/>
    </row>
    <row r="22" spans="1:2" ht="18" customHeight="1">
      <c r="A22" s="550" t="s">
        <v>546</v>
      </c>
      <c r="B22" s="551"/>
    </row>
    <row r="23" spans="1:2" ht="18" customHeight="1">
      <c r="A23" s="552" t="s">
        <v>540</v>
      </c>
      <c r="B23" s="553"/>
    </row>
    <row r="24" spans="1:2" ht="18" customHeight="1">
      <c r="A24" s="546" t="s">
        <v>331</v>
      </c>
      <c r="B24" s="555">
        <f>SUM(B25,B29,B30)</f>
        <v>186933</v>
      </c>
    </row>
    <row r="25" spans="1:2" ht="18" customHeight="1">
      <c r="A25" s="556" t="s">
        <v>332</v>
      </c>
      <c r="B25" s="549">
        <f>SUM(B26:B28)</f>
        <v>186639</v>
      </c>
    </row>
    <row r="26" spans="1:2" ht="18" customHeight="1">
      <c r="A26" s="557" t="s">
        <v>547</v>
      </c>
      <c r="B26" s="551">
        <v>10736</v>
      </c>
    </row>
    <row r="27" spans="1:2" ht="18" customHeight="1">
      <c r="A27" s="557" t="s">
        <v>548</v>
      </c>
      <c r="B27" s="551">
        <v>92731</v>
      </c>
    </row>
    <row r="28" spans="1:2" ht="18" customHeight="1">
      <c r="A28" s="557" t="s">
        <v>549</v>
      </c>
      <c r="B28" s="551">
        <v>83172</v>
      </c>
    </row>
    <row r="29" spans="1:2" ht="18" customHeight="1">
      <c r="A29" s="546" t="s">
        <v>550</v>
      </c>
      <c r="B29" s="549"/>
    </row>
    <row r="30" spans="1:2" ht="18" customHeight="1">
      <c r="A30" s="546" t="s">
        <v>551</v>
      </c>
      <c r="B30" s="549">
        <v>294</v>
      </c>
    </row>
    <row r="31" spans="1:2" ht="18" customHeight="1">
      <c r="A31" s="558" t="s">
        <v>552</v>
      </c>
      <c r="B31" s="551"/>
    </row>
    <row r="32" spans="1:2" ht="18" customHeight="1">
      <c r="A32" s="558" t="s">
        <v>553</v>
      </c>
      <c r="B32" s="551">
        <v>294</v>
      </c>
    </row>
    <row r="33" spans="1:2" ht="18" customHeight="1">
      <c r="A33" s="558" t="s">
        <v>554</v>
      </c>
      <c r="B33" s="551"/>
    </row>
    <row r="34" spans="1:2" ht="18" customHeight="1">
      <c r="A34" s="558" t="s">
        <v>555</v>
      </c>
      <c r="B34" s="551"/>
    </row>
    <row r="35" spans="1:2" ht="18" customHeight="1">
      <c r="A35" s="676" t="s">
        <v>3215</v>
      </c>
      <c r="B35" s="677">
        <v>16391</v>
      </c>
    </row>
    <row r="36" spans="1:2" ht="18" customHeight="1">
      <c r="A36" s="560" t="s">
        <v>337</v>
      </c>
      <c r="B36" s="561"/>
    </row>
  </sheetData>
  <mergeCells count="1">
    <mergeCell ref="A2:B2"/>
  </mergeCells>
  <phoneticPr fontId="3" type="noConversion"/>
  <printOptions horizontalCentered="1"/>
  <pageMargins left="0.75" right="0.55000000000000004" top="0.79" bottom="0.98" header="0.51" footer="0.51"/>
  <pageSetup paperSize="9" firstPageNumber="12" fitToHeight="0" orientation="portrait" blackAndWhite="1" useFirstPageNumber="1" r:id="rId1"/>
  <headerFooter alignWithMargins="0">
    <evenFooter>&amp;L—&amp;P—</even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48</vt:i4>
      </vt:variant>
      <vt:variant>
        <vt:lpstr>命名范围</vt:lpstr>
      </vt:variant>
      <vt:variant>
        <vt:i4>77</vt:i4>
      </vt:variant>
    </vt:vector>
  </HeadingPairs>
  <TitlesOfParts>
    <vt:vector size="125" baseType="lpstr">
      <vt:lpstr>政府预算公开模板</vt:lpstr>
      <vt:lpstr>目录 (全) (2)</vt:lpstr>
      <vt:lpstr>目录 (全) (3)</vt:lpstr>
      <vt:lpstr>目录 (人大)</vt:lpstr>
      <vt:lpstr>目录 (全) (4)</vt:lpstr>
      <vt:lpstr>目录</vt:lpstr>
      <vt:lpstr>表1</vt:lpstr>
      <vt:lpstr>表2</vt:lpstr>
      <vt:lpstr>表3</vt:lpstr>
      <vt:lpstr>表4</vt:lpstr>
      <vt:lpstr>表5</vt:lpstr>
      <vt:lpstr>表6</vt:lpstr>
      <vt:lpstr>表6说明</vt:lpstr>
      <vt:lpstr>表7</vt:lpstr>
      <vt:lpstr>表17（原表15）</vt:lpstr>
      <vt:lpstr>表18 -1</vt:lpstr>
      <vt:lpstr>表18 -1 (2)</vt:lpstr>
      <vt:lpstr>表18 -1 (3)</vt:lpstr>
      <vt:lpstr>表7说明-1</vt:lpstr>
      <vt:lpstr>表7说明-2</vt:lpstr>
      <vt:lpstr>表8</vt:lpstr>
      <vt:lpstr>表8说明</vt:lpstr>
      <vt:lpstr>表9</vt:lpstr>
      <vt:lpstr>表10</vt:lpstr>
      <vt:lpstr>表11</vt:lpstr>
      <vt:lpstr>表12</vt:lpstr>
      <vt:lpstr>表13</vt:lpstr>
      <vt:lpstr>表14</vt:lpstr>
      <vt:lpstr>表15</vt:lpstr>
      <vt:lpstr>表39-1</vt:lpstr>
      <vt:lpstr>表39-1 (2)</vt:lpstr>
      <vt:lpstr>表39-1 (3)</vt:lpstr>
      <vt:lpstr>表16</vt:lpstr>
      <vt:lpstr>表17</vt:lpstr>
      <vt:lpstr>表18</vt:lpstr>
      <vt:lpstr>表19</vt:lpstr>
      <vt:lpstr>表20</vt:lpstr>
      <vt:lpstr>表21</vt:lpstr>
      <vt:lpstr>表22</vt:lpstr>
      <vt:lpstr>表23</vt:lpstr>
      <vt:lpstr>表24</vt:lpstr>
      <vt:lpstr>表25</vt:lpstr>
      <vt:lpstr>表78（专项）</vt:lpstr>
      <vt:lpstr>表79（计划）</vt:lpstr>
      <vt:lpstr>Sheet6</vt:lpstr>
      <vt:lpstr>表20（原18）</vt:lpstr>
      <vt:lpstr>表21（原19）</vt:lpstr>
      <vt:lpstr>表22(原20）</vt:lpstr>
      <vt:lpstr>表10!Print_Area</vt:lpstr>
      <vt:lpstr>表11!Print_Area</vt:lpstr>
      <vt:lpstr>表12!Print_Area</vt:lpstr>
      <vt:lpstr>表13!Print_Area</vt:lpstr>
      <vt:lpstr>表14!Print_Area</vt:lpstr>
      <vt:lpstr>表15!Print_Area</vt:lpstr>
      <vt:lpstr>表17!Print_Area</vt:lpstr>
      <vt:lpstr>'表17（原表15）'!Print_Area</vt:lpstr>
      <vt:lpstr>表18!Print_Area</vt:lpstr>
      <vt:lpstr>'表18 -1'!Print_Area</vt:lpstr>
      <vt:lpstr>'表18 -1 (2)'!Print_Area</vt:lpstr>
      <vt:lpstr>'表18 -1 (3)'!Print_Area</vt:lpstr>
      <vt:lpstr>表19!Print_Area</vt:lpstr>
      <vt:lpstr>表2!Print_Area</vt:lpstr>
      <vt:lpstr>表20!Print_Area</vt:lpstr>
      <vt:lpstr>'表20（原18）'!Print_Area</vt:lpstr>
      <vt:lpstr>表21!Print_Area</vt:lpstr>
      <vt:lpstr>'表21（原19）'!Print_Area</vt:lpstr>
      <vt:lpstr>表22!Print_Area</vt:lpstr>
      <vt:lpstr>'表22(原20）'!Print_Area</vt:lpstr>
      <vt:lpstr>表23!Print_Area</vt:lpstr>
      <vt:lpstr>表24!Print_Area</vt:lpstr>
      <vt:lpstr>表25!Print_Area</vt:lpstr>
      <vt:lpstr>表3!Print_Area</vt:lpstr>
      <vt:lpstr>'表39-1'!Print_Area</vt:lpstr>
      <vt:lpstr>'表39-1 (2)'!Print_Area</vt:lpstr>
      <vt:lpstr>'表39-1 (3)'!Print_Area</vt:lpstr>
      <vt:lpstr>表4!Print_Area</vt:lpstr>
      <vt:lpstr>表5!Print_Area</vt:lpstr>
      <vt:lpstr>表6!Print_Area</vt:lpstr>
      <vt:lpstr>表7!Print_Area</vt:lpstr>
      <vt:lpstr>'表78（专项）'!Print_Area</vt:lpstr>
      <vt:lpstr>'表79（计划）'!Print_Area</vt:lpstr>
      <vt:lpstr>'表7说明-1'!Print_Area</vt:lpstr>
      <vt:lpstr>'表7说明-2'!Print_Area</vt:lpstr>
      <vt:lpstr>表8!Print_Area</vt:lpstr>
      <vt:lpstr>表9!Print_Area</vt:lpstr>
      <vt:lpstr>'目录 (全) (2)'!Print_Area</vt:lpstr>
      <vt:lpstr>'目录 (全) (3)'!Print_Area</vt:lpstr>
      <vt:lpstr>'目录 (全) (4)'!Print_Area</vt:lpstr>
      <vt:lpstr>'目录 (人大)'!Print_Area</vt:lpstr>
      <vt:lpstr>政府预算公开模板!Print_Area</vt:lpstr>
      <vt:lpstr>表1!Print_Titles</vt:lpstr>
      <vt:lpstr>表10!Print_Titles</vt:lpstr>
      <vt:lpstr>表11!Print_Titles</vt:lpstr>
      <vt:lpstr>表12!Print_Titles</vt:lpstr>
      <vt:lpstr>表13!Print_Titles</vt:lpstr>
      <vt:lpstr>表14!Print_Titles</vt:lpstr>
      <vt:lpstr>表15!Print_Titles</vt:lpstr>
      <vt:lpstr>表17!Print_Titles</vt:lpstr>
      <vt:lpstr>'表17（原表15）'!Print_Titles</vt:lpstr>
      <vt:lpstr>'表18 -1'!Print_Titles</vt:lpstr>
      <vt:lpstr>'表18 -1 (2)'!Print_Titles</vt:lpstr>
      <vt:lpstr>'表18 -1 (3)'!Print_Titles</vt:lpstr>
      <vt:lpstr>表2!Print_Titles</vt:lpstr>
      <vt:lpstr>'表20（原18）'!Print_Titles</vt:lpstr>
      <vt:lpstr>'表21（原19）'!Print_Titles</vt:lpstr>
      <vt:lpstr>表22!Print_Titles</vt:lpstr>
      <vt:lpstr>'表22(原20）'!Print_Titles</vt:lpstr>
      <vt:lpstr>表23!Print_Titles</vt:lpstr>
      <vt:lpstr>表24!Print_Titles</vt:lpstr>
      <vt:lpstr>表25!Print_Titles</vt:lpstr>
      <vt:lpstr>表3!Print_Titles</vt:lpstr>
      <vt:lpstr>'表39-1'!Print_Titles</vt:lpstr>
      <vt:lpstr>'表39-1 (2)'!Print_Titles</vt:lpstr>
      <vt:lpstr>'表39-1 (3)'!Print_Titles</vt:lpstr>
      <vt:lpstr>表4!Print_Titles</vt:lpstr>
      <vt:lpstr>表5!Print_Titles</vt:lpstr>
      <vt:lpstr>表6!Print_Titles</vt:lpstr>
      <vt:lpstr>表7!Print_Titles</vt:lpstr>
      <vt:lpstr>'表79（计划）'!Print_Titles</vt:lpstr>
      <vt:lpstr>'表7说明-2'!Print_Titles</vt:lpstr>
      <vt:lpstr>表8!Print_Titles</vt:lpstr>
      <vt:lpstr>'目录 (全) (2)'!Print_Titles</vt:lpstr>
      <vt:lpstr>'目录 (全) (3)'!Print_Titles</vt:lpstr>
      <vt:lpstr>'目录 (全) (4)'!Print_Titles</vt:lpstr>
      <vt:lpstr>'目录 (人大)'!Print_Titles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Chinese User</cp:lastModifiedBy>
  <cp:lastPrinted>2018-04-26T03:05:16Z</cp:lastPrinted>
  <dcterms:created xsi:type="dcterms:W3CDTF">1996-12-17T01:32:00Z</dcterms:created>
  <dcterms:modified xsi:type="dcterms:W3CDTF">2018-05-02T08:17:20Z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2052-10.8.0.6157</vt:lpwstr>
  </property>
</Properties>
</file>